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80" windowWidth="15576" windowHeight="89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75" i="1" l="1"/>
  <c r="C73" i="1"/>
  <c r="D73" i="1"/>
  <c r="E43" i="1"/>
  <c r="E42" i="1"/>
  <c r="E48" i="1" s="1"/>
  <c r="E37" i="1" l="1"/>
  <c r="C72" i="1" s="1"/>
  <c r="E16" i="1" l="1"/>
  <c r="E31" i="1"/>
  <c r="D76" i="1" s="1"/>
  <c r="D72" i="1" l="1"/>
  <c r="E50" i="1"/>
  <c r="E34" i="1" l="1"/>
  <c r="C82" i="1" l="1"/>
  <c r="D82" i="1"/>
  <c r="D85" i="1" s="1"/>
  <c r="E82" i="1" l="1"/>
  <c r="E51" i="1"/>
  <c r="F48" i="1"/>
  <c r="E65" i="1"/>
  <c r="E33" i="1"/>
  <c r="E39" i="1" s="1"/>
  <c r="E15" i="1"/>
  <c r="E23" i="1" s="1"/>
  <c r="F61" i="1" l="1"/>
  <c r="C84" i="1" l="1"/>
  <c r="E84" i="1" s="1"/>
  <c r="F66" i="1"/>
  <c r="C85" i="1"/>
  <c r="E85" i="1" s="1"/>
  <c r="E76" i="1"/>
  <c r="E52" i="1" l="1"/>
  <c r="C75" i="1" s="1"/>
  <c r="E57" i="1"/>
  <c r="E54" i="1" l="1"/>
  <c r="E61" i="1" l="1"/>
  <c r="C74" i="1"/>
  <c r="E74" i="1" l="1"/>
  <c r="E26" i="1" l="1"/>
  <c r="E66" i="1" s="1"/>
  <c r="D71" i="1" l="1"/>
  <c r="E71" i="1" s="1"/>
  <c r="E73" i="1"/>
  <c r="E75" i="1" l="1"/>
  <c r="C77" i="1" l="1"/>
  <c r="E72" i="1" l="1"/>
  <c r="D70" i="1"/>
  <c r="D77" i="1" s="1"/>
  <c r="E70" i="1" l="1"/>
  <c r="E77" i="1" s="1"/>
</calcChain>
</file>

<file path=xl/sharedStrings.xml><?xml version="1.0" encoding="utf-8"?>
<sst xmlns="http://schemas.openxmlformats.org/spreadsheetml/2006/main" count="183" uniqueCount="86">
  <si>
    <t>Местный бюджет</t>
  </si>
  <si>
    <t>Областной бюджет</t>
  </si>
  <si>
    <t>Федеральный бюджет</t>
  </si>
  <si>
    <t>п/п</t>
  </si>
  <si>
    <t>Наименование учреждения и видов работ</t>
  </si>
  <si>
    <t>Заказчик</t>
  </si>
  <si>
    <t>Источники финансирования (тыс. руб)</t>
  </si>
  <si>
    <t>Содержание органов местного самоуправления</t>
  </si>
  <si>
    <t>АДРЕСНАЯ ПРОГРАММА</t>
  </si>
  <si>
    <t>администрации МО Приозерский муниципальный район ЛО по объектам</t>
  </si>
  <si>
    <t>к решению Совета депутатов</t>
  </si>
  <si>
    <t>г. Приозерск</t>
  </si>
  <si>
    <t>ОКС</t>
  </si>
  <si>
    <t>Кап. ремонт помещения архива в здании ул. Гагарина д.18</t>
  </si>
  <si>
    <t>Итого по разделу</t>
  </si>
  <si>
    <t>Культура</t>
  </si>
  <si>
    <t>Спорт</t>
  </si>
  <si>
    <t>Кап. ремонт досугового центра (Кирха)</t>
  </si>
  <si>
    <t>Месторасположение объекта</t>
  </si>
  <si>
    <t>п. Сосново</t>
  </si>
  <si>
    <t>Здравоохранение</t>
  </si>
  <si>
    <t>Образование</t>
  </si>
  <si>
    <t>Строительство пристройки Сосновская СОШ, ПИР</t>
  </si>
  <si>
    <t>ВСЕГО</t>
  </si>
  <si>
    <t>Наименование</t>
  </si>
  <si>
    <t>Строительство, рекнструкция</t>
  </si>
  <si>
    <t>Капитальный ремонт</t>
  </si>
  <si>
    <t>Итого</t>
  </si>
  <si>
    <t>Физкультура и спорт</t>
  </si>
  <si>
    <t>Всего по местному бюджету</t>
  </si>
  <si>
    <t>п. Запорожское</t>
  </si>
  <si>
    <t>п.Саперное</t>
  </si>
  <si>
    <t>Национальная безопасность и правоохранительная деятельность</t>
  </si>
  <si>
    <t>Видеонаблюдение "Безопасный город"</t>
  </si>
  <si>
    <t>Нацинальная безопасность и правоохранительная деятельность</t>
  </si>
  <si>
    <t>Кап. ремонт помещений здания районной библиотеки ул. Калинина д.20</t>
  </si>
  <si>
    <t>Строительство спортзала по ул.Ленина д.22, в том числе ПИР</t>
  </si>
  <si>
    <t>Строительство ДХШ г. Приозерск, ПИР</t>
  </si>
  <si>
    <t>п. Петровское</t>
  </si>
  <si>
    <t>п. Саперное</t>
  </si>
  <si>
    <t>д. Овраги</t>
  </si>
  <si>
    <t>Строительство  корпуса МДОУ № 16 п. Запорожское ,  ПИР</t>
  </si>
  <si>
    <t>Кап. ремонт СОШ 4, в том числе ПИР</t>
  </si>
  <si>
    <t>г.Приозерск</t>
  </si>
  <si>
    <t>Ремонт в здании детского сада № 5 по ул. Маяковского 19, ПИР</t>
  </si>
  <si>
    <t>Строительство ДШИ п. Сосново, ПИР</t>
  </si>
  <si>
    <t>Жилищный фонд</t>
  </si>
  <si>
    <t>Кап. ремонт помещений и установка ПОС здания комитета образования, ул. Маяковского, д.36</t>
  </si>
  <si>
    <t>Кап. ремонт помещений  здания ул. Ленина, д. 10</t>
  </si>
  <si>
    <t>Всего по областному бюджету</t>
  </si>
  <si>
    <t>Всего по федеральномуу бюджету</t>
  </si>
  <si>
    <t>Ремонт стадиона-площадки в СОШ п. Ромашки</t>
  </si>
  <si>
    <t>Ремонт стадиона-площадки в СОШ п. Коммунары</t>
  </si>
  <si>
    <t>Ремонт помещений здания МДОУ № 26</t>
  </si>
  <si>
    <t xml:space="preserve">Замена ограждения территории СОШ № 1 </t>
  </si>
  <si>
    <t>ФАП п. Запорожское подключение к эл. сетям</t>
  </si>
  <si>
    <t>Спорткомплекс "Юность" (3 очередь) стадион, в том числе  ПИР (капитальный ремонт)</t>
  </si>
  <si>
    <t>Строительство, реконструкция</t>
  </si>
  <si>
    <t xml:space="preserve">Ремонт в здании МОУ "Приозерская начальная школа-детский сад, реализующая адаптированные образовательные программы" (замена оконных блоков) </t>
  </si>
  <si>
    <t>Ремонт кровли здания МДОУ "Детский сад комбинированного вида № 31"</t>
  </si>
  <si>
    <t xml:space="preserve">Ремонт ДОЛ "Лесные зори д. Овраги, в том числе ПИР </t>
  </si>
  <si>
    <t>инвестиций и капитального ремонта на 2017 г.</t>
  </si>
  <si>
    <t>Ремонт помещений лаборатории патологоанатома (морг)</t>
  </si>
  <si>
    <t>Ремонт Сосновской СОШ</t>
  </si>
  <si>
    <t>Кап. ремонт помещений  здания ул. Жуковского, д. 9</t>
  </si>
  <si>
    <t>Строительство ДК пос. Громово, ПИР</t>
  </si>
  <si>
    <t>пос. Громово</t>
  </si>
  <si>
    <t>Энергоснабжение земельного участка г. Приозерск, ул. Гоголя, д. 2</t>
  </si>
  <si>
    <t>Ремонт здания ФАП п. Ромашки</t>
  </si>
  <si>
    <t>п. Ромашки</t>
  </si>
  <si>
    <t>Ремонт крыльца здания ЗАГС, ул. Красноармейская, д. 1</t>
  </si>
  <si>
    <t>Ремонт жилого помещения по адресу ул. Комсомольская, д. 3</t>
  </si>
  <si>
    <t>Ремонт помещений МУ Шумиловская ДШИ</t>
  </si>
  <si>
    <t>Ремонт жилого помещения по адресу ул. Суворова, д. 33</t>
  </si>
  <si>
    <t>Энергоснабжение ДШИ г. Приозерск</t>
  </si>
  <si>
    <t>Строительство ФОК по ул.Маяковского, д.25</t>
  </si>
  <si>
    <t>Ремонт стадиона-площадки в СОШ п. Суходолье</t>
  </si>
  <si>
    <t>п. Суходолье</t>
  </si>
  <si>
    <t>Затраты на оформление квартир по адресу ул. Никитина, д. 8</t>
  </si>
  <si>
    <t>п. Коммунары</t>
  </si>
  <si>
    <t>Ремонт благоустройства территории у здания  ул. Советская, д. 18</t>
  </si>
  <si>
    <t>Ремонт  стадиона "Сосновый" г. Приозерск, ПИР</t>
  </si>
  <si>
    <t>Строительство крытого корта для городошного корта п. Плодовое</t>
  </si>
  <si>
    <t>п. Плодовое</t>
  </si>
  <si>
    <t>от "22"августа 2017г.  № 203</t>
  </si>
  <si>
    <t>ПРИЛОЖЕНИЕ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</si>
</sst>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1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horizontal="center"/>
    </xf>
    <xf numFmtId="0" fontId="8" fillId="0" borderId="0" xfId="0" applyFont="1"/>
    <xf numFmtId="0" fontId="5" fillId="0" borderId="1" xfId="0" applyFont="1" applyBorder="1"/>
    <xf numFmtId="49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0" fillId="0" borderId="0" xfId="0" applyNumberFormat="1"/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8" fillId="0" borderId="0" xfId="0" applyNumberFormat="1" applyFont="1"/>
    <xf numFmtId="0" fontId="12" fillId="0" borderId="1" xfId="0" applyFont="1" applyBorder="1" applyAlignment="1">
      <alignment horizontal="left" vertical="center" wrapText="1"/>
    </xf>
    <xf numFmtId="0" fontId="15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0" fontId="9" fillId="0" borderId="0" xfId="0" applyFont="1" applyFill="1"/>
    <xf numFmtId="0" fontId="16" fillId="0" borderId="0" xfId="0" applyFont="1" applyAlignment="1">
      <alignment horizontal="center" vertical="center" wrapText="1"/>
    </xf>
    <xf numFmtId="164" fontId="3" fillId="0" borderId="0" xfId="0" applyNumberFormat="1" applyFont="1" applyFill="1"/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/>
    <xf numFmtId="164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showWhiteSpace="0" zoomScale="90" zoomScaleNormal="90" zoomScalePageLayoutView="70" workbookViewId="0">
      <selection activeCell="E1" sqref="E1:G1"/>
    </sheetView>
  </sheetViews>
  <sheetFormatPr defaultRowHeight="14.4" x14ac:dyDescent="0.3"/>
  <cols>
    <col min="1" max="1" width="4.88671875" customWidth="1"/>
    <col min="2" max="2" width="57.33203125" customWidth="1"/>
    <col min="3" max="3" width="21.109375" customWidth="1"/>
    <col min="4" max="4" width="14.44140625" customWidth="1"/>
    <col min="5" max="5" width="16" customWidth="1"/>
    <col min="6" max="6" width="12.6640625" customWidth="1"/>
    <col min="7" max="7" width="18.33203125" customWidth="1"/>
    <col min="8" max="8" width="14.5546875" customWidth="1"/>
    <col min="9" max="9" width="21.44140625" customWidth="1"/>
  </cols>
  <sheetData>
    <row r="1" spans="1:8" x14ac:dyDescent="0.3">
      <c r="E1" s="62" t="s">
        <v>85</v>
      </c>
      <c r="F1" s="62"/>
      <c r="G1" s="62"/>
    </row>
    <row r="2" spans="1:8" x14ac:dyDescent="0.3">
      <c r="E2" s="62" t="s">
        <v>10</v>
      </c>
      <c r="F2" s="62"/>
      <c r="G2" s="62"/>
    </row>
    <row r="3" spans="1:8" x14ac:dyDescent="0.3">
      <c r="E3" s="2"/>
      <c r="F3" s="2"/>
      <c r="G3" s="2"/>
    </row>
    <row r="4" spans="1:8" x14ac:dyDescent="0.3">
      <c r="E4" s="63" t="s">
        <v>84</v>
      </c>
      <c r="F4" s="63"/>
      <c r="G4" s="63"/>
    </row>
    <row r="5" spans="1:8" x14ac:dyDescent="0.3">
      <c r="E5" s="2"/>
      <c r="F5" s="2"/>
      <c r="G5" s="2"/>
    </row>
    <row r="8" spans="1:8" x14ac:dyDescent="0.3">
      <c r="A8" s="2"/>
      <c r="B8" s="63" t="s">
        <v>8</v>
      </c>
      <c r="C8" s="63"/>
      <c r="D8" s="63"/>
      <c r="E8" s="63"/>
      <c r="F8" s="63"/>
      <c r="G8" s="2"/>
    </row>
    <row r="9" spans="1:8" s="1" customFormat="1" x14ac:dyDescent="0.3">
      <c r="A9" s="3"/>
      <c r="B9" s="63" t="s">
        <v>61</v>
      </c>
      <c r="C9" s="63"/>
      <c r="D9" s="63"/>
      <c r="E9" s="63"/>
      <c r="F9" s="63"/>
      <c r="G9" s="2"/>
    </row>
    <row r="10" spans="1:8" s="1" customFormat="1" ht="36.6" customHeight="1" x14ac:dyDescent="0.3">
      <c r="A10" s="3"/>
      <c r="B10" s="76" t="s">
        <v>9</v>
      </c>
      <c r="C10" s="76"/>
      <c r="D10" s="76"/>
      <c r="E10" s="76"/>
      <c r="F10" s="76"/>
      <c r="G10" s="76"/>
    </row>
    <row r="11" spans="1:8" x14ac:dyDescent="0.3">
      <c r="A11" s="70" t="s">
        <v>3</v>
      </c>
      <c r="B11" s="70" t="s">
        <v>4</v>
      </c>
      <c r="C11" s="70" t="s">
        <v>18</v>
      </c>
      <c r="D11" s="70" t="s">
        <v>5</v>
      </c>
      <c r="E11" s="67" t="s">
        <v>6</v>
      </c>
      <c r="F11" s="68"/>
      <c r="G11" s="69"/>
    </row>
    <row r="12" spans="1:8" ht="24" x14ac:dyDescent="0.3">
      <c r="A12" s="71"/>
      <c r="B12" s="71"/>
      <c r="C12" s="71"/>
      <c r="D12" s="71"/>
      <c r="E12" s="7" t="s">
        <v>0</v>
      </c>
      <c r="F12" s="6" t="s">
        <v>1</v>
      </c>
      <c r="G12" s="6" t="s">
        <v>2</v>
      </c>
      <c r="H12" s="42"/>
    </row>
    <row r="13" spans="1:8" ht="15.6" x14ac:dyDescent="0.3">
      <c r="A13" s="72" t="s">
        <v>7</v>
      </c>
      <c r="B13" s="73"/>
      <c r="C13" s="73"/>
      <c r="D13" s="73"/>
      <c r="E13" s="73"/>
      <c r="F13" s="73"/>
      <c r="G13" s="74"/>
    </row>
    <row r="14" spans="1:8" ht="49.2" customHeight="1" x14ac:dyDescent="0.3">
      <c r="A14" s="22">
        <v>1</v>
      </c>
      <c r="B14" s="32" t="s">
        <v>47</v>
      </c>
      <c r="C14" s="18" t="s">
        <v>11</v>
      </c>
      <c r="D14" s="18" t="s">
        <v>12</v>
      </c>
      <c r="E14" s="24">
        <v>5293.1949999999997</v>
      </c>
      <c r="F14" s="44"/>
      <c r="G14" s="44"/>
    </row>
    <row r="15" spans="1:8" ht="15.6" x14ac:dyDescent="0.3">
      <c r="A15" s="22">
        <v>2</v>
      </c>
      <c r="B15" s="32" t="s">
        <v>48</v>
      </c>
      <c r="C15" s="18" t="s">
        <v>11</v>
      </c>
      <c r="D15" s="18" t="s">
        <v>12</v>
      </c>
      <c r="E15" s="24">
        <f>835.64958+88.5</f>
        <v>924.14958000000001</v>
      </c>
      <c r="F15" s="44"/>
      <c r="G15" s="44"/>
    </row>
    <row r="16" spans="1:8" ht="31.2" x14ac:dyDescent="0.3">
      <c r="A16" s="22">
        <v>3</v>
      </c>
      <c r="B16" s="32" t="s">
        <v>13</v>
      </c>
      <c r="C16" s="18" t="s">
        <v>11</v>
      </c>
      <c r="D16" s="18" t="s">
        <v>12</v>
      </c>
      <c r="E16" s="24">
        <f>319.67755-80</f>
        <v>239.67755</v>
      </c>
      <c r="F16" s="44"/>
      <c r="G16" s="44"/>
    </row>
    <row r="17" spans="1:7" ht="15.6" x14ac:dyDescent="0.3">
      <c r="A17" s="22">
        <v>4</v>
      </c>
      <c r="B17" s="32" t="s">
        <v>62</v>
      </c>
      <c r="C17" s="18" t="s">
        <v>11</v>
      </c>
      <c r="D17" s="18" t="s">
        <v>12</v>
      </c>
      <c r="E17" s="24">
        <v>52.237000000000002</v>
      </c>
      <c r="F17" s="44"/>
      <c r="G17" s="44"/>
    </row>
    <row r="18" spans="1:7" ht="15.6" x14ac:dyDescent="0.3">
      <c r="A18" s="22">
        <v>5</v>
      </c>
      <c r="B18" s="32" t="s">
        <v>17</v>
      </c>
      <c r="C18" s="18" t="s">
        <v>11</v>
      </c>
      <c r="D18" s="18" t="s">
        <v>12</v>
      </c>
      <c r="E18" s="24">
        <v>94.305000000000007</v>
      </c>
      <c r="F18" s="44"/>
      <c r="G18" s="44"/>
    </row>
    <row r="19" spans="1:7" ht="15.6" x14ac:dyDescent="0.3">
      <c r="A19" s="22">
        <v>6</v>
      </c>
      <c r="B19" s="32" t="s">
        <v>64</v>
      </c>
      <c r="C19" s="18" t="s">
        <v>11</v>
      </c>
      <c r="D19" s="18" t="s">
        <v>12</v>
      </c>
      <c r="E19" s="24"/>
      <c r="F19" s="44"/>
      <c r="G19" s="44"/>
    </row>
    <row r="20" spans="1:7" ht="31.2" x14ac:dyDescent="0.3">
      <c r="A20" s="22">
        <v>7</v>
      </c>
      <c r="B20" s="32" t="s">
        <v>67</v>
      </c>
      <c r="C20" s="18" t="s">
        <v>43</v>
      </c>
      <c r="D20" s="18" t="s">
        <v>12</v>
      </c>
      <c r="E20" s="24">
        <v>1060</v>
      </c>
      <c r="F20" s="44"/>
      <c r="G20" s="44"/>
    </row>
    <row r="21" spans="1:7" ht="15.6" x14ac:dyDescent="0.3">
      <c r="A21" s="22">
        <v>8</v>
      </c>
      <c r="B21" s="32" t="s">
        <v>70</v>
      </c>
      <c r="C21" s="18" t="s">
        <v>11</v>
      </c>
      <c r="D21" s="18" t="s">
        <v>12</v>
      </c>
      <c r="E21" s="24">
        <v>896.84541999999999</v>
      </c>
      <c r="F21" s="44"/>
      <c r="G21" s="44"/>
    </row>
    <row r="22" spans="1:7" ht="31.2" x14ac:dyDescent="0.3">
      <c r="A22" s="22">
        <v>9</v>
      </c>
      <c r="B22" s="32" t="s">
        <v>80</v>
      </c>
      <c r="C22" s="18" t="s">
        <v>43</v>
      </c>
      <c r="D22" s="18" t="s">
        <v>12</v>
      </c>
      <c r="E22" s="24">
        <v>350</v>
      </c>
      <c r="F22" s="44"/>
      <c r="G22" s="44"/>
    </row>
    <row r="23" spans="1:7" ht="15.6" x14ac:dyDescent="0.3">
      <c r="A23" s="45"/>
      <c r="B23" s="46" t="s">
        <v>14</v>
      </c>
      <c r="C23" s="47"/>
      <c r="D23" s="47"/>
      <c r="E23" s="48">
        <f>SUM(E14:E21)+E22</f>
        <v>8910.4095500000003</v>
      </c>
      <c r="F23" s="47"/>
      <c r="G23" s="47"/>
    </row>
    <row r="24" spans="1:7" ht="16.2" x14ac:dyDescent="0.3">
      <c r="A24" s="64" t="s">
        <v>32</v>
      </c>
      <c r="B24" s="65"/>
      <c r="C24" s="65"/>
      <c r="D24" s="65"/>
      <c r="E24" s="65"/>
      <c r="F24" s="65"/>
      <c r="G24" s="66"/>
    </row>
    <row r="25" spans="1:7" ht="15.6" x14ac:dyDescent="0.3">
      <c r="A25" s="22">
        <v>1</v>
      </c>
      <c r="B25" s="32" t="s">
        <v>33</v>
      </c>
      <c r="C25" s="18" t="s">
        <v>11</v>
      </c>
      <c r="D25" s="18" t="s">
        <v>12</v>
      </c>
      <c r="E25" s="25">
        <v>880</v>
      </c>
      <c r="F25" s="18"/>
      <c r="G25" s="18"/>
    </row>
    <row r="26" spans="1:7" ht="15.6" x14ac:dyDescent="0.3">
      <c r="A26" s="22"/>
      <c r="B26" s="46" t="s">
        <v>14</v>
      </c>
      <c r="C26" s="18"/>
      <c r="D26" s="18"/>
      <c r="E26" s="49">
        <f>SUM(E25)</f>
        <v>880</v>
      </c>
      <c r="F26" s="22"/>
      <c r="G26" s="22"/>
    </row>
    <row r="27" spans="1:7" ht="16.2" x14ac:dyDescent="0.3">
      <c r="A27" s="64" t="s">
        <v>46</v>
      </c>
      <c r="B27" s="65"/>
      <c r="C27" s="65"/>
      <c r="D27" s="65"/>
      <c r="E27" s="65"/>
      <c r="F27" s="65"/>
      <c r="G27" s="66"/>
    </row>
    <row r="28" spans="1:7" ht="31.2" x14ac:dyDescent="0.3">
      <c r="A28" s="22">
        <v>1</v>
      </c>
      <c r="B28" s="32" t="s">
        <v>71</v>
      </c>
      <c r="C28" s="18" t="s">
        <v>11</v>
      </c>
      <c r="D28" s="18" t="s">
        <v>12</v>
      </c>
      <c r="E28" s="25">
        <v>335</v>
      </c>
      <c r="F28" s="18"/>
      <c r="G28" s="18"/>
    </row>
    <row r="29" spans="1:7" ht="15.6" x14ac:dyDescent="0.3">
      <c r="A29" s="22">
        <v>2</v>
      </c>
      <c r="B29" s="32" t="s">
        <v>73</v>
      </c>
      <c r="C29" s="18" t="s">
        <v>43</v>
      </c>
      <c r="D29" s="18" t="s">
        <v>12</v>
      </c>
      <c r="E29" s="25">
        <v>100</v>
      </c>
      <c r="F29" s="18"/>
      <c r="G29" s="18"/>
    </row>
    <row r="30" spans="1:7" ht="31.2" x14ac:dyDescent="0.3">
      <c r="A30" s="22">
        <v>3</v>
      </c>
      <c r="B30" s="32" t="s">
        <v>78</v>
      </c>
      <c r="C30" s="18" t="s">
        <v>19</v>
      </c>
      <c r="D30" s="18" t="s">
        <v>12</v>
      </c>
      <c r="E30" s="25">
        <v>80</v>
      </c>
      <c r="F30" s="18"/>
      <c r="G30" s="18"/>
    </row>
    <row r="31" spans="1:7" ht="15.6" x14ac:dyDescent="0.3">
      <c r="A31" s="22"/>
      <c r="B31" s="46" t="s">
        <v>14</v>
      </c>
      <c r="C31" s="18"/>
      <c r="D31" s="18"/>
      <c r="E31" s="49">
        <f>SUM(E28)+E29+E30</f>
        <v>515</v>
      </c>
      <c r="F31" s="22"/>
      <c r="G31" s="22"/>
    </row>
    <row r="32" spans="1:7" s="9" customFormat="1" ht="16.2" x14ac:dyDescent="0.3">
      <c r="A32" s="64" t="s">
        <v>15</v>
      </c>
      <c r="B32" s="65"/>
      <c r="C32" s="65"/>
      <c r="D32" s="65"/>
      <c r="E32" s="65"/>
      <c r="F32" s="65"/>
      <c r="G32" s="66"/>
    </row>
    <row r="33" spans="1:8" ht="34.200000000000003" customHeight="1" x14ac:dyDescent="0.3">
      <c r="A33" s="22">
        <v>1</v>
      </c>
      <c r="B33" s="32" t="s">
        <v>35</v>
      </c>
      <c r="C33" s="18" t="s">
        <v>11</v>
      </c>
      <c r="D33" s="18" t="s">
        <v>12</v>
      </c>
      <c r="E33" s="25">
        <f>2562+178</f>
        <v>2740</v>
      </c>
      <c r="F33" s="18"/>
      <c r="G33" s="18"/>
    </row>
    <row r="34" spans="1:8" ht="15.6" x14ac:dyDescent="0.3">
      <c r="A34" s="22">
        <v>2</v>
      </c>
      <c r="B34" s="50" t="s">
        <v>65</v>
      </c>
      <c r="C34" s="18" t="s">
        <v>66</v>
      </c>
      <c r="D34" s="18" t="s">
        <v>12</v>
      </c>
      <c r="E34" s="51">
        <f>3909.119+64</f>
        <v>3973.1190000000001</v>
      </c>
      <c r="F34" s="22"/>
      <c r="G34" s="22"/>
    </row>
    <row r="35" spans="1:8" ht="15.6" x14ac:dyDescent="0.3">
      <c r="A35" s="22">
        <v>3</v>
      </c>
      <c r="B35" s="32" t="s">
        <v>74</v>
      </c>
      <c r="C35" s="22" t="s">
        <v>43</v>
      </c>
      <c r="D35" s="18" t="s">
        <v>12</v>
      </c>
      <c r="E35" s="24">
        <v>271.48244999999997</v>
      </c>
      <c r="F35" s="22"/>
      <c r="G35" s="22"/>
    </row>
    <row r="36" spans="1:8" ht="15.6" x14ac:dyDescent="0.3">
      <c r="A36" s="22">
        <v>4</v>
      </c>
      <c r="B36" s="32" t="s">
        <v>72</v>
      </c>
      <c r="C36" s="22" t="s">
        <v>39</v>
      </c>
      <c r="D36" s="18" t="s">
        <v>12</v>
      </c>
      <c r="E36" s="24">
        <v>103.83868</v>
      </c>
      <c r="F36" s="22"/>
      <c r="G36" s="22"/>
    </row>
    <row r="37" spans="1:8" ht="15.6" x14ac:dyDescent="0.3">
      <c r="A37" s="22">
        <v>5</v>
      </c>
      <c r="B37" s="32" t="s">
        <v>45</v>
      </c>
      <c r="C37" s="22" t="s">
        <v>19</v>
      </c>
      <c r="D37" s="18" t="s">
        <v>12</v>
      </c>
      <c r="E37" s="24">
        <f>2000-1000-60-100-335-200</f>
        <v>305</v>
      </c>
      <c r="F37" s="22"/>
      <c r="G37" s="22"/>
    </row>
    <row r="38" spans="1:8" ht="15.6" x14ac:dyDescent="0.3">
      <c r="A38" s="22">
        <v>6</v>
      </c>
      <c r="B38" s="32" t="s">
        <v>37</v>
      </c>
      <c r="C38" s="18" t="s">
        <v>11</v>
      </c>
      <c r="D38" s="18" t="s">
        <v>12</v>
      </c>
      <c r="E38" s="24">
        <v>300</v>
      </c>
      <c r="F38" s="22"/>
      <c r="G38" s="22"/>
    </row>
    <row r="39" spans="1:8" ht="15.6" x14ac:dyDescent="0.3">
      <c r="A39" s="22"/>
      <c r="B39" s="46" t="s">
        <v>14</v>
      </c>
      <c r="C39" s="18"/>
      <c r="D39" s="18"/>
      <c r="E39" s="49">
        <f>SUM(E33:E34)+E35+E36+E37+E38</f>
        <v>7693.44013</v>
      </c>
      <c r="F39" s="22"/>
      <c r="G39" s="22"/>
    </row>
    <row r="40" spans="1:8" s="9" customFormat="1" ht="13.2" customHeight="1" x14ac:dyDescent="0.3">
      <c r="A40" s="64" t="s">
        <v>16</v>
      </c>
      <c r="B40" s="65"/>
      <c r="C40" s="65"/>
      <c r="D40" s="65"/>
      <c r="E40" s="65"/>
      <c r="F40" s="65"/>
      <c r="G40" s="66"/>
    </row>
    <row r="41" spans="1:8" ht="30" customHeight="1" x14ac:dyDescent="0.3">
      <c r="A41" s="22">
        <v>1</v>
      </c>
      <c r="B41" s="17" t="s">
        <v>56</v>
      </c>
      <c r="C41" s="18" t="s">
        <v>11</v>
      </c>
      <c r="D41" s="18" t="s">
        <v>12</v>
      </c>
      <c r="E41" s="25">
        <v>140</v>
      </c>
      <c r="F41" s="18"/>
      <c r="G41" s="18"/>
    </row>
    <row r="42" spans="1:8" ht="17.399999999999999" customHeight="1" x14ac:dyDescent="0.3">
      <c r="A42" s="22">
        <v>2</v>
      </c>
      <c r="B42" s="17" t="s">
        <v>51</v>
      </c>
      <c r="C42" s="18" t="s">
        <v>11</v>
      </c>
      <c r="D42" s="18" t="s">
        <v>12</v>
      </c>
      <c r="E42" s="25">
        <f>326.07096+99.95</f>
        <v>426.02096</v>
      </c>
      <c r="F42" s="39">
        <v>12293.3</v>
      </c>
      <c r="G42" s="18"/>
    </row>
    <row r="43" spans="1:8" ht="14.4" customHeight="1" x14ac:dyDescent="0.3">
      <c r="A43" s="22">
        <v>3</v>
      </c>
      <c r="B43" s="17" t="s">
        <v>52</v>
      </c>
      <c r="C43" s="22" t="s">
        <v>79</v>
      </c>
      <c r="D43" s="18" t="s">
        <v>12</v>
      </c>
      <c r="E43" s="25">
        <f>130.05+99.95</f>
        <v>230</v>
      </c>
      <c r="F43" s="39">
        <v>11000</v>
      </c>
      <c r="G43" s="18"/>
    </row>
    <row r="44" spans="1:8" ht="31.2" x14ac:dyDescent="0.3">
      <c r="A44" s="22">
        <v>4</v>
      </c>
      <c r="B44" s="32" t="s">
        <v>36</v>
      </c>
      <c r="C44" s="18" t="s">
        <v>11</v>
      </c>
      <c r="D44" s="18" t="s">
        <v>12</v>
      </c>
      <c r="E44" s="25">
        <v>4886.2002199999997</v>
      </c>
      <c r="F44" s="39">
        <v>32320.2</v>
      </c>
      <c r="G44" s="18"/>
      <c r="H44" s="35"/>
    </row>
    <row r="45" spans="1:8" ht="15.6" x14ac:dyDescent="0.3">
      <c r="A45" s="22">
        <v>5</v>
      </c>
      <c r="B45" s="32" t="s">
        <v>75</v>
      </c>
      <c r="C45" s="18" t="s">
        <v>43</v>
      </c>
      <c r="D45" s="18" t="s">
        <v>12</v>
      </c>
      <c r="E45" s="25">
        <v>39.541930000000001</v>
      </c>
      <c r="F45" s="39"/>
      <c r="G45" s="18"/>
      <c r="H45" s="35"/>
    </row>
    <row r="46" spans="1:8" ht="15.6" x14ac:dyDescent="0.3">
      <c r="A46" s="22">
        <v>6</v>
      </c>
      <c r="B46" s="32" t="s">
        <v>81</v>
      </c>
      <c r="C46" s="18" t="s">
        <v>43</v>
      </c>
      <c r="D46" s="18" t="s">
        <v>12</v>
      </c>
      <c r="E46" s="25">
        <v>59.5</v>
      </c>
      <c r="F46" s="39"/>
      <c r="G46" s="18"/>
      <c r="H46" s="35"/>
    </row>
    <row r="47" spans="1:8" ht="31.2" x14ac:dyDescent="0.3">
      <c r="A47" s="22">
        <v>7</v>
      </c>
      <c r="B47" s="32" t="s">
        <v>82</v>
      </c>
      <c r="C47" s="18" t="s">
        <v>83</v>
      </c>
      <c r="D47" s="18" t="s">
        <v>12</v>
      </c>
      <c r="E47" s="25">
        <v>13.45689</v>
      </c>
      <c r="F47" s="39"/>
      <c r="G47" s="18"/>
      <c r="H47" s="35"/>
    </row>
    <row r="48" spans="1:8" ht="15.6" x14ac:dyDescent="0.3">
      <c r="A48" s="22"/>
      <c r="B48" s="46" t="s">
        <v>14</v>
      </c>
      <c r="C48" s="52"/>
      <c r="D48" s="53"/>
      <c r="E48" s="28">
        <f>E42+E43+E44+E41+E45+E46+E47</f>
        <v>5794.72</v>
      </c>
      <c r="F48" s="54">
        <f>F42+F43+F44</f>
        <v>55613.5</v>
      </c>
      <c r="G48" s="53"/>
    </row>
    <row r="49" spans="1:12" ht="16.2" x14ac:dyDescent="0.3">
      <c r="A49" s="64" t="s">
        <v>21</v>
      </c>
      <c r="B49" s="65"/>
      <c r="C49" s="65"/>
      <c r="D49" s="65"/>
      <c r="E49" s="65"/>
      <c r="F49" s="65"/>
      <c r="G49" s="66"/>
    </row>
    <row r="50" spans="1:12" ht="19.95" customHeight="1" x14ac:dyDescent="0.3">
      <c r="A50" s="22">
        <v>1</v>
      </c>
      <c r="B50" s="32" t="s">
        <v>22</v>
      </c>
      <c r="C50" s="22" t="s">
        <v>19</v>
      </c>
      <c r="D50" s="18" t="s">
        <v>12</v>
      </c>
      <c r="E50" s="24">
        <f>6000-E59+2071.24+23.6</f>
        <v>8043.6729999999998</v>
      </c>
      <c r="F50" s="55"/>
      <c r="G50" s="55"/>
      <c r="H50" s="40"/>
    </row>
    <row r="51" spans="1:12" ht="15.6" x14ac:dyDescent="0.3">
      <c r="A51" s="22">
        <v>2</v>
      </c>
      <c r="B51" s="32" t="s">
        <v>53</v>
      </c>
      <c r="C51" s="18" t="s">
        <v>31</v>
      </c>
      <c r="D51" s="18" t="s">
        <v>12</v>
      </c>
      <c r="E51" s="24">
        <f>2623.97632+72.185</f>
        <v>2696.1613200000002</v>
      </c>
      <c r="F51" s="55"/>
      <c r="G51" s="55"/>
    </row>
    <row r="52" spans="1:12" ht="31.2" x14ac:dyDescent="0.3">
      <c r="A52" s="22">
        <v>3</v>
      </c>
      <c r="B52" s="32" t="s">
        <v>41</v>
      </c>
      <c r="C52" s="18" t="s">
        <v>30</v>
      </c>
      <c r="D52" s="18" t="s">
        <v>12</v>
      </c>
      <c r="E52" s="24">
        <f>3000-1000-1500</f>
        <v>500</v>
      </c>
      <c r="F52" s="55"/>
      <c r="G52" s="55"/>
      <c r="H52" s="33"/>
    </row>
    <row r="53" spans="1:12" ht="15.6" x14ac:dyDescent="0.3">
      <c r="A53" s="22">
        <v>4</v>
      </c>
      <c r="B53" s="32" t="s">
        <v>42</v>
      </c>
      <c r="C53" s="18" t="s">
        <v>11</v>
      </c>
      <c r="D53" s="18" t="s">
        <v>12</v>
      </c>
      <c r="E53" s="26">
        <v>7140.76</v>
      </c>
      <c r="F53" s="56">
        <v>55632.482000000004</v>
      </c>
      <c r="G53" s="55"/>
    </row>
    <row r="54" spans="1:12" ht="54" customHeight="1" x14ac:dyDescent="0.3">
      <c r="A54" s="22">
        <v>5</v>
      </c>
      <c r="B54" s="32" t="s">
        <v>58</v>
      </c>
      <c r="C54" s="22" t="s">
        <v>11</v>
      </c>
      <c r="D54" s="18" t="s">
        <v>12</v>
      </c>
      <c r="E54" s="27">
        <f>1700-950</f>
        <v>750</v>
      </c>
      <c r="F54" s="55"/>
      <c r="G54" s="55"/>
    </row>
    <row r="55" spans="1:12" ht="32.4" customHeight="1" x14ac:dyDescent="0.3">
      <c r="A55" s="22">
        <v>7</v>
      </c>
      <c r="B55" s="32" t="s">
        <v>59</v>
      </c>
      <c r="C55" s="22" t="s">
        <v>38</v>
      </c>
      <c r="D55" s="18" t="s">
        <v>12</v>
      </c>
      <c r="E55" s="24">
        <v>1200</v>
      </c>
      <c r="F55" s="57"/>
      <c r="G55" s="55"/>
      <c r="H55" s="33"/>
      <c r="L55" s="33"/>
    </row>
    <row r="56" spans="1:12" ht="19.95" customHeight="1" x14ac:dyDescent="0.3">
      <c r="A56" s="22">
        <v>7</v>
      </c>
      <c r="B56" s="32" t="s">
        <v>54</v>
      </c>
      <c r="C56" s="22" t="s">
        <v>43</v>
      </c>
      <c r="D56" s="18" t="s">
        <v>12</v>
      </c>
      <c r="E56" s="24">
        <v>3300</v>
      </c>
      <c r="F56" s="55"/>
      <c r="G56" s="55"/>
    </row>
    <row r="57" spans="1:12" ht="25.2" customHeight="1" x14ac:dyDescent="0.3">
      <c r="A57" s="22">
        <v>8</v>
      </c>
      <c r="B57" s="32" t="s">
        <v>60</v>
      </c>
      <c r="C57" s="22" t="s">
        <v>40</v>
      </c>
      <c r="D57" s="18" t="s">
        <v>12</v>
      </c>
      <c r="E57" s="24">
        <f>2000+1500</f>
        <v>3500</v>
      </c>
      <c r="F57" s="55"/>
      <c r="G57" s="55"/>
      <c r="H57" s="34"/>
      <c r="I57" s="23"/>
    </row>
    <row r="58" spans="1:12" ht="30" customHeight="1" x14ac:dyDescent="0.3">
      <c r="A58" s="22">
        <v>9</v>
      </c>
      <c r="B58" s="32" t="s">
        <v>44</v>
      </c>
      <c r="C58" s="22" t="s">
        <v>43</v>
      </c>
      <c r="D58" s="18" t="s">
        <v>12</v>
      </c>
      <c r="E58" s="24"/>
      <c r="F58" s="55"/>
      <c r="G58" s="55"/>
      <c r="H58" s="33"/>
    </row>
    <row r="59" spans="1:12" ht="24.6" customHeight="1" x14ac:dyDescent="0.3">
      <c r="A59" s="22">
        <v>10</v>
      </c>
      <c r="B59" s="32" t="s">
        <v>63</v>
      </c>
      <c r="C59" s="22" t="s">
        <v>19</v>
      </c>
      <c r="D59" s="18" t="s">
        <v>12</v>
      </c>
      <c r="E59" s="24">
        <v>51.167000000000002</v>
      </c>
      <c r="F59" s="55"/>
      <c r="G59" s="55"/>
    </row>
    <row r="60" spans="1:12" ht="24.6" customHeight="1" x14ac:dyDescent="0.3">
      <c r="A60" s="22">
        <v>11</v>
      </c>
      <c r="B60" s="17" t="s">
        <v>76</v>
      </c>
      <c r="C60" s="18" t="s">
        <v>77</v>
      </c>
      <c r="D60" s="18" t="s">
        <v>12</v>
      </c>
      <c r="E60" s="25">
        <v>160</v>
      </c>
      <c r="F60" s="55"/>
      <c r="G60" s="55"/>
    </row>
    <row r="61" spans="1:12" ht="15.6" x14ac:dyDescent="0.3">
      <c r="A61" s="21">
        <v>12</v>
      </c>
      <c r="B61" s="15" t="s">
        <v>14</v>
      </c>
      <c r="C61" s="21"/>
      <c r="D61" s="14"/>
      <c r="E61" s="28">
        <f>SUM(E50:E59)+E60</f>
        <v>27341.761320000001</v>
      </c>
      <c r="F61" s="20">
        <f>F53</f>
        <v>55632.482000000004</v>
      </c>
      <c r="G61" s="16"/>
      <c r="H61" s="13"/>
    </row>
    <row r="62" spans="1:12" ht="16.2" x14ac:dyDescent="0.3">
      <c r="A62" s="64"/>
      <c r="B62" s="65"/>
      <c r="C62" s="65"/>
      <c r="D62" s="65"/>
      <c r="E62" s="65"/>
      <c r="F62" s="65"/>
      <c r="G62" s="66"/>
    </row>
    <row r="63" spans="1:12" ht="15.6" x14ac:dyDescent="0.3">
      <c r="A63" s="22">
        <v>9</v>
      </c>
      <c r="B63" s="17" t="s">
        <v>55</v>
      </c>
      <c r="C63" s="22" t="s">
        <v>30</v>
      </c>
      <c r="D63" s="18" t="s">
        <v>12</v>
      </c>
      <c r="E63" s="25">
        <v>692.85672</v>
      </c>
      <c r="F63" s="19"/>
      <c r="G63" s="22"/>
    </row>
    <row r="64" spans="1:12" ht="15.6" x14ac:dyDescent="0.3">
      <c r="A64" s="22">
        <v>2</v>
      </c>
      <c r="B64" s="17" t="s">
        <v>68</v>
      </c>
      <c r="C64" s="22" t="s">
        <v>69</v>
      </c>
      <c r="D64" s="18" t="s">
        <v>12</v>
      </c>
      <c r="E64" s="25">
        <v>59.998280000000001</v>
      </c>
      <c r="F64" s="19"/>
      <c r="G64" s="22"/>
    </row>
    <row r="65" spans="1:8" ht="15.6" x14ac:dyDescent="0.3">
      <c r="A65" s="22"/>
      <c r="B65" s="46" t="s">
        <v>14</v>
      </c>
      <c r="C65" s="22"/>
      <c r="D65" s="18"/>
      <c r="E65" s="28">
        <f>E63+E64</f>
        <v>752.85500000000002</v>
      </c>
      <c r="F65" s="58"/>
      <c r="G65" s="58"/>
    </row>
    <row r="66" spans="1:8" s="11" customFormat="1" ht="15.6" x14ac:dyDescent="0.3">
      <c r="A66" s="52"/>
      <c r="B66" s="75" t="s">
        <v>23</v>
      </c>
      <c r="C66" s="75"/>
      <c r="D66" s="75"/>
      <c r="E66" s="28">
        <f>E65+E61+E48+E39+E31+E26+E23</f>
        <v>51888.186000000002</v>
      </c>
      <c r="F66" s="28">
        <f>F61+F48</f>
        <v>111245.982</v>
      </c>
      <c r="G66" s="59"/>
      <c r="H66" s="31"/>
    </row>
    <row r="67" spans="1:8" ht="60.75" customHeight="1" x14ac:dyDescent="0.3">
      <c r="E67" s="23"/>
      <c r="G67" s="41"/>
    </row>
    <row r="68" spans="1:8" x14ac:dyDescent="0.3">
      <c r="A68" s="2">
        <v>1</v>
      </c>
      <c r="B68" s="43" t="s">
        <v>0</v>
      </c>
      <c r="C68" s="2"/>
      <c r="D68" s="2"/>
      <c r="E68" s="2"/>
      <c r="F68" s="2"/>
      <c r="G68" s="38"/>
    </row>
    <row r="69" spans="1:8" ht="26.4" customHeight="1" x14ac:dyDescent="0.3">
      <c r="A69" s="12" t="s">
        <v>3</v>
      </c>
      <c r="B69" s="4" t="s">
        <v>24</v>
      </c>
      <c r="C69" s="4" t="s">
        <v>57</v>
      </c>
      <c r="D69" s="4" t="s">
        <v>26</v>
      </c>
      <c r="E69" s="4" t="s">
        <v>27</v>
      </c>
      <c r="F69" s="37"/>
      <c r="G69" s="36"/>
    </row>
    <row r="70" spans="1:8" x14ac:dyDescent="0.3">
      <c r="A70" s="5">
        <v>1</v>
      </c>
      <c r="B70" s="4" t="s">
        <v>7</v>
      </c>
      <c r="C70" s="8"/>
      <c r="D70" s="8">
        <f>+E23</f>
        <v>8910.4095500000003</v>
      </c>
      <c r="E70" s="8">
        <f>+C70+D70</f>
        <v>8910.4095500000003</v>
      </c>
      <c r="F70" s="2"/>
    </row>
    <row r="71" spans="1:8" ht="24.75" customHeight="1" x14ac:dyDescent="0.3">
      <c r="A71" s="5">
        <v>2</v>
      </c>
      <c r="B71" s="4" t="s">
        <v>34</v>
      </c>
      <c r="C71" s="8"/>
      <c r="D71" s="8">
        <f>+E26</f>
        <v>880</v>
      </c>
      <c r="E71" s="8">
        <f>+C71+D71</f>
        <v>880</v>
      </c>
      <c r="F71" s="2"/>
      <c r="G71" s="2"/>
    </row>
    <row r="72" spans="1:8" x14ac:dyDescent="0.3">
      <c r="A72" s="5">
        <v>3</v>
      </c>
      <c r="B72" s="4" t="s">
        <v>15</v>
      </c>
      <c r="C72" s="8">
        <f>3909.119+64+E35+E37+E38</f>
        <v>4849.6014500000001</v>
      </c>
      <c r="D72" s="8">
        <f>2740+E36</f>
        <v>2843.8386799999998</v>
      </c>
      <c r="E72" s="8">
        <f t="shared" ref="E72:E75" si="0">+C72+D72</f>
        <v>7693.44013</v>
      </c>
      <c r="F72" s="2"/>
      <c r="G72" s="2"/>
    </row>
    <row r="73" spans="1:8" x14ac:dyDescent="0.3">
      <c r="A73" s="5">
        <v>4</v>
      </c>
      <c r="B73" s="4" t="s">
        <v>28</v>
      </c>
      <c r="C73" s="8">
        <f>E44+E45</f>
        <v>4925.74215</v>
      </c>
      <c r="D73" s="8">
        <f>E43+E42+E41+E46+E47</f>
        <v>868.9778500000001</v>
      </c>
      <c r="E73" s="8">
        <f t="shared" si="0"/>
        <v>5794.72</v>
      </c>
      <c r="F73" s="2"/>
      <c r="G73" s="2"/>
    </row>
    <row r="74" spans="1:8" x14ac:dyDescent="0.3">
      <c r="A74" s="5">
        <v>5</v>
      </c>
      <c r="B74" s="4" t="s">
        <v>20</v>
      </c>
      <c r="C74" s="8">
        <f>E65</f>
        <v>752.85500000000002</v>
      </c>
      <c r="D74" s="8"/>
      <c r="E74" s="8">
        <f>SUM(C74:D74)</f>
        <v>752.85500000000002</v>
      </c>
      <c r="F74" s="2"/>
      <c r="G74" s="2"/>
    </row>
    <row r="75" spans="1:8" x14ac:dyDescent="0.3">
      <c r="A75" s="5">
        <v>6</v>
      </c>
      <c r="B75" s="4" t="s">
        <v>21</v>
      </c>
      <c r="C75" s="8">
        <f>E50+E52</f>
        <v>8543.6729999999989</v>
      </c>
      <c r="D75" s="29">
        <f>E51+E53+E54+E55+E56+E57+E58+E59+E60</f>
        <v>18798.088320000003</v>
      </c>
      <c r="E75" s="8">
        <f t="shared" si="0"/>
        <v>27341.761320000001</v>
      </c>
      <c r="F75" s="2"/>
      <c r="G75" s="2"/>
    </row>
    <row r="76" spans="1:8" x14ac:dyDescent="0.3">
      <c r="A76" s="5">
        <v>7</v>
      </c>
      <c r="B76" s="4" t="s">
        <v>46</v>
      </c>
      <c r="C76" s="8">
        <v>80</v>
      </c>
      <c r="D76" s="8">
        <f>E31-E30</f>
        <v>435</v>
      </c>
      <c r="E76" s="8">
        <f>SUM(C76:D76)</f>
        <v>515</v>
      </c>
      <c r="F76" s="2"/>
      <c r="G76" s="2"/>
    </row>
    <row r="77" spans="1:8" x14ac:dyDescent="0.3">
      <c r="A77" s="60" t="s">
        <v>29</v>
      </c>
      <c r="B77" s="61"/>
      <c r="C77" s="10">
        <f>SUM(C70:C75)</f>
        <v>19071.871599999999</v>
      </c>
      <c r="D77" s="10">
        <f>SUM(D70:D75)+D76</f>
        <v>32736.314400000003</v>
      </c>
      <c r="E77" s="10">
        <f>SUM(E70:E76)</f>
        <v>51888.186000000002</v>
      </c>
      <c r="F77" s="2"/>
      <c r="G77" s="2"/>
    </row>
    <row r="78" spans="1:8" x14ac:dyDescent="0.3">
      <c r="A78" s="2"/>
      <c r="B78" s="43" t="s">
        <v>1</v>
      </c>
      <c r="C78" s="2"/>
      <c r="D78" s="2"/>
      <c r="E78" s="2"/>
      <c r="F78" s="2"/>
      <c r="G78" s="2"/>
    </row>
    <row r="79" spans="1:8" ht="24" x14ac:dyDescent="0.3">
      <c r="A79" s="12" t="s">
        <v>3</v>
      </c>
      <c r="B79" s="4" t="s">
        <v>24</v>
      </c>
      <c r="C79" s="4" t="s">
        <v>25</v>
      </c>
      <c r="D79" s="4" t="s">
        <v>26</v>
      </c>
      <c r="E79" s="4" t="s">
        <v>27</v>
      </c>
      <c r="F79" s="2"/>
      <c r="G79" s="2"/>
    </row>
    <row r="80" spans="1:8" x14ac:dyDescent="0.3">
      <c r="A80" s="5">
        <v>1</v>
      </c>
      <c r="B80" s="4" t="s">
        <v>7</v>
      </c>
      <c r="C80" s="8"/>
      <c r="D80" s="8"/>
      <c r="E80" s="8"/>
      <c r="F80" s="2"/>
      <c r="G80" s="2"/>
    </row>
    <row r="81" spans="1:7" x14ac:dyDescent="0.3">
      <c r="A81" s="5">
        <v>2</v>
      </c>
      <c r="B81" s="4" t="s">
        <v>15</v>
      </c>
      <c r="C81" s="8"/>
      <c r="D81" s="8"/>
      <c r="E81" s="8"/>
      <c r="F81" s="2"/>
      <c r="G81" s="2"/>
    </row>
    <row r="82" spans="1:7" x14ac:dyDescent="0.3">
      <c r="A82" s="5">
        <v>3</v>
      </c>
      <c r="B82" s="4" t="s">
        <v>28</v>
      </c>
      <c r="C82" s="8">
        <f>F44</f>
        <v>32320.2</v>
      </c>
      <c r="D82" s="8">
        <f>F42+F43</f>
        <v>23293.3</v>
      </c>
      <c r="E82" s="8">
        <f>SUM(C82:D82)</f>
        <v>55613.5</v>
      </c>
      <c r="F82" s="2"/>
      <c r="G82" s="2"/>
    </row>
    <row r="83" spans="1:7" x14ac:dyDescent="0.3">
      <c r="A83" s="5">
        <v>4</v>
      </c>
      <c r="B83" s="4" t="s">
        <v>20</v>
      </c>
      <c r="C83" s="8"/>
      <c r="D83" s="8"/>
      <c r="E83" s="8"/>
      <c r="F83" s="2"/>
      <c r="G83" s="2"/>
    </row>
    <row r="84" spans="1:7" x14ac:dyDescent="0.3">
      <c r="A84" s="5">
        <v>5</v>
      </c>
      <c r="B84" s="4" t="s">
        <v>21</v>
      </c>
      <c r="C84" s="8">
        <f>F61</f>
        <v>55632.482000000004</v>
      </c>
      <c r="D84" s="8"/>
      <c r="E84" s="8">
        <f>C84</f>
        <v>55632.482000000004</v>
      </c>
      <c r="F84" s="2"/>
      <c r="G84" s="2"/>
    </row>
    <row r="85" spans="1:7" x14ac:dyDescent="0.3">
      <c r="A85" s="60" t="s">
        <v>49</v>
      </c>
      <c r="B85" s="61"/>
      <c r="C85" s="10">
        <f>SUM(C82:C84)</f>
        <v>87952.682000000001</v>
      </c>
      <c r="D85" s="10">
        <f>SUM(D82:D84)</f>
        <v>23293.3</v>
      </c>
      <c r="E85" s="10">
        <f>SUM(C85:D85)</f>
        <v>111245.982</v>
      </c>
      <c r="F85" s="2"/>
      <c r="G85" s="2"/>
    </row>
    <row r="86" spans="1:7" x14ac:dyDescent="0.3">
      <c r="A86" s="2"/>
      <c r="B86" s="2"/>
      <c r="C86" s="2"/>
      <c r="D86" s="2"/>
      <c r="E86" s="2"/>
      <c r="F86" s="2"/>
      <c r="G86" s="2"/>
    </row>
    <row r="87" spans="1:7" x14ac:dyDescent="0.3">
      <c r="A87" s="2"/>
      <c r="B87" s="43" t="s">
        <v>2</v>
      </c>
      <c r="C87" s="2"/>
      <c r="D87" s="2"/>
      <c r="E87" s="2"/>
      <c r="F87" s="2"/>
      <c r="G87" s="2"/>
    </row>
    <row r="88" spans="1:7" ht="24" x14ac:dyDescent="0.3">
      <c r="A88" s="12" t="s">
        <v>3</v>
      </c>
      <c r="B88" s="4" t="s">
        <v>24</v>
      </c>
      <c r="C88" s="4" t="s">
        <v>25</v>
      </c>
      <c r="D88" s="4" t="s">
        <v>26</v>
      </c>
      <c r="E88" s="4" t="s">
        <v>27</v>
      </c>
      <c r="F88" s="2"/>
      <c r="G88" s="2"/>
    </row>
    <row r="89" spans="1:7" x14ac:dyDescent="0.3">
      <c r="A89" s="5">
        <v>1</v>
      </c>
      <c r="B89" s="4" t="s">
        <v>7</v>
      </c>
      <c r="C89" s="8"/>
      <c r="D89" s="8"/>
      <c r="E89" s="8"/>
      <c r="F89" s="2"/>
      <c r="G89" s="2"/>
    </row>
    <row r="90" spans="1:7" x14ac:dyDescent="0.3">
      <c r="A90" s="5">
        <v>2</v>
      </c>
      <c r="B90" s="4" t="s">
        <v>15</v>
      </c>
      <c r="C90" s="8"/>
      <c r="D90" s="8"/>
      <c r="E90" s="8"/>
      <c r="F90" s="2"/>
      <c r="G90" s="2"/>
    </row>
    <row r="91" spans="1:7" x14ac:dyDescent="0.3">
      <c r="A91" s="5">
        <v>3</v>
      </c>
      <c r="B91" s="4" t="s">
        <v>28</v>
      </c>
      <c r="C91" s="8"/>
      <c r="D91" s="8"/>
      <c r="E91" s="8"/>
      <c r="F91" s="2"/>
      <c r="G91" s="2"/>
    </row>
    <row r="92" spans="1:7" x14ac:dyDescent="0.3">
      <c r="A92" s="5">
        <v>4</v>
      </c>
      <c r="B92" s="4" t="s">
        <v>20</v>
      </c>
      <c r="C92" s="8"/>
      <c r="D92" s="8"/>
      <c r="E92" s="8"/>
      <c r="F92" s="2"/>
      <c r="G92" s="2"/>
    </row>
    <row r="93" spans="1:7" x14ac:dyDescent="0.3">
      <c r="A93" s="5">
        <v>5</v>
      </c>
      <c r="B93" s="4" t="s">
        <v>21</v>
      </c>
      <c r="C93" s="8"/>
      <c r="D93" s="8"/>
      <c r="E93" s="8"/>
      <c r="F93" s="2"/>
      <c r="G93" s="2"/>
    </row>
    <row r="94" spans="1:7" x14ac:dyDescent="0.3">
      <c r="A94" s="30"/>
      <c r="B94" s="30" t="s">
        <v>50</v>
      </c>
      <c r="C94" s="10"/>
      <c r="D94" s="10"/>
      <c r="E94" s="10"/>
      <c r="F94" s="2"/>
      <c r="G94" s="2"/>
    </row>
    <row r="95" spans="1:7" x14ac:dyDescent="0.3">
      <c r="A95" s="2"/>
      <c r="B95" s="2"/>
      <c r="C95" s="2"/>
      <c r="D95" s="2"/>
      <c r="E95" s="2"/>
      <c r="F95" s="2"/>
      <c r="G95" s="2"/>
    </row>
    <row r="96" spans="1:7" x14ac:dyDescent="0.3">
      <c r="A96" s="2"/>
      <c r="B96" s="2"/>
      <c r="C96" s="2"/>
      <c r="D96" s="2"/>
      <c r="E96" s="2"/>
      <c r="F96" s="2"/>
      <c r="G96" s="2"/>
    </row>
    <row r="97" spans="1:7" x14ac:dyDescent="0.3">
      <c r="A97" s="2"/>
      <c r="B97" s="2"/>
      <c r="C97" s="2"/>
      <c r="D97" s="2"/>
      <c r="E97" s="2"/>
      <c r="F97" s="2"/>
      <c r="G97" s="2"/>
    </row>
    <row r="98" spans="1:7" x14ac:dyDescent="0.3">
      <c r="A98" s="2"/>
      <c r="B98" s="2"/>
      <c r="C98" s="2"/>
      <c r="D98" s="2"/>
      <c r="E98" s="2"/>
      <c r="F98" s="2"/>
      <c r="G98" s="2"/>
    </row>
    <row r="99" spans="1:7" x14ac:dyDescent="0.3">
      <c r="A99" s="2"/>
      <c r="B99" s="2"/>
      <c r="C99" s="2"/>
      <c r="D99" s="2"/>
      <c r="E99" s="2"/>
      <c r="F99" s="2"/>
      <c r="G99" s="2"/>
    </row>
    <row r="100" spans="1:7" x14ac:dyDescent="0.3">
      <c r="A100" s="2"/>
      <c r="B100" s="2"/>
      <c r="C100" s="2"/>
      <c r="D100" s="2"/>
      <c r="E100" s="2"/>
      <c r="F100" s="2"/>
      <c r="G100" s="2"/>
    </row>
    <row r="101" spans="1:7" x14ac:dyDescent="0.3">
      <c r="A101" s="2"/>
      <c r="B101" s="2"/>
      <c r="C101" s="2"/>
      <c r="D101" s="2"/>
      <c r="E101" s="2"/>
      <c r="F101" s="2"/>
      <c r="G101" s="2"/>
    </row>
    <row r="102" spans="1:7" x14ac:dyDescent="0.3">
      <c r="A102" s="2"/>
      <c r="B102" s="2"/>
      <c r="C102" s="2"/>
      <c r="D102" s="2"/>
      <c r="E102" s="2"/>
      <c r="F102" s="2"/>
      <c r="G102" s="2"/>
    </row>
    <row r="103" spans="1:7" x14ac:dyDescent="0.3">
      <c r="A103" s="2"/>
      <c r="B103" s="2"/>
      <c r="C103" s="2"/>
      <c r="D103" s="2"/>
      <c r="E103" s="2"/>
      <c r="F103" s="2"/>
      <c r="G103" s="2"/>
    </row>
    <row r="104" spans="1:7" x14ac:dyDescent="0.3">
      <c r="A104" s="2"/>
      <c r="B104" s="2"/>
      <c r="C104" s="2"/>
      <c r="D104" s="2"/>
      <c r="E104" s="2"/>
      <c r="F104" s="2"/>
      <c r="G104" s="2"/>
    </row>
    <row r="105" spans="1:7" x14ac:dyDescent="0.3">
      <c r="A105" s="2"/>
      <c r="B105" s="2"/>
      <c r="C105" s="2"/>
      <c r="D105" s="2"/>
      <c r="E105" s="2"/>
      <c r="F105" s="2"/>
      <c r="G105" s="2"/>
    </row>
    <row r="106" spans="1:7" x14ac:dyDescent="0.3">
      <c r="A106" s="2"/>
      <c r="B106" s="2"/>
      <c r="C106" s="2"/>
      <c r="D106" s="2"/>
      <c r="E106" s="2"/>
      <c r="F106" s="2"/>
      <c r="G106" s="2"/>
    </row>
    <row r="107" spans="1:7" x14ac:dyDescent="0.3">
      <c r="A107" s="2"/>
      <c r="B107" s="2"/>
      <c r="C107" s="2"/>
      <c r="D107" s="2"/>
      <c r="E107" s="2"/>
      <c r="F107" s="2"/>
      <c r="G107" s="2"/>
    </row>
    <row r="108" spans="1:7" x14ac:dyDescent="0.3">
      <c r="A108" s="2"/>
      <c r="B108" s="2"/>
      <c r="C108" s="2"/>
      <c r="D108" s="2"/>
      <c r="E108" s="2"/>
      <c r="F108" s="2"/>
      <c r="G108" s="2"/>
    </row>
    <row r="109" spans="1:7" x14ac:dyDescent="0.3">
      <c r="A109" s="2"/>
      <c r="B109" s="2"/>
      <c r="C109" s="2"/>
      <c r="D109" s="2"/>
      <c r="E109" s="2"/>
      <c r="F109" s="2"/>
      <c r="G109" s="2"/>
    </row>
    <row r="110" spans="1:7" x14ac:dyDescent="0.3">
      <c r="A110" s="2"/>
      <c r="B110" s="2"/>
      <c r="C110" s="2"/>
      <c r="D110" s="2"/>
      <c r="E110" s="2"/>
      <c r="F110" s="2"/>
      <c r="G110" s="2"/>
    </row>
    <row r="111" spans="1:7" x14ac:dyDescent="0.3">
      <c r="A111" s="2"/>
      <c r="B111" s="2"/>
      <c r="C111" s="2"/>
      <c r="D111" s="2"/>
      <c r="E111" s="2"/>
      <c r="F111" s="2"/>
      <c r="G111" s="2"/>
    </row>
    <row r="112" spans="1:7" x14ac:dyDescent="0.3">
      <c r="A112" s="2"/>
      <c r="B112" s="2"/>
      <c r="C112" s="2"/>
      <c r="D112" s="2"/>
      <c r="E112" s="2"/>
      <c r="F112" s="2"/>
      <c r="G112" s="2"/>
    </row>
    <row r="113" spans="1:7" x14ac:dyDescent="0.3">
      <c r="A113" s="2"/>
      <c r="B113" s="2"/>
      <c r="C113" s="2"/>
      <c r="D113" s="2"/>
      <c r="E113" s="2"/>
      <c r="F113" s="2"/>
      <c r="G113" s="2"/>
    </row>
    <row r="114" spans="1:7" x14ac:dyDescent="0.3">
      <c r="A114" s="2"/>
      <c r="B114" s="2"/>
      <c r="C114" s="2"/>
      <c r="D114" s="2"/>
      <c r="E114" s="2"/>
      <c r="F114" s="2"/>
      <c r="G114" s="2"/>
    </row>
    <row r="115" spans="1:7" x14ac:dyDescent="0.3">
      <c r="A115" s="2"/>
      <c r="B115" s="2"/>
      <c r="C115" s="2"/>
      <c r="D115" s="2"/>
      <c r="E115" s="2"/>
      <c r="F115" s="2"/>
      <c r="G115" s="2"/>
    </row>
    <row r="116" spans="1:7" x14ac:dyDescent="0.3">
      <c r="A116" s="2"/>
      <c r="B116" s="2"/>
      <c r="C116" s="2"/>
      <c r="D116" s="2"/>
      <c r="E116" s="2"/>
      <c r="F116" s="2"/>
      <c r="G116" s="2"/>
    </row>
    <row r="117" spans="1:7" x14ac:dyDescent="0.3">
      <c r="A117" s="2"/>
      <c r="B117" s="2"/>
      <c r="C117" s="2"/>
      <c r="D117" s="2"/>
      <c r="E117" s="2"/>
      <c r="F117" s="2"/>
      <c r="G117" s="2"/>
    </row>
    <row r="118" spans="1:7" x14ac:dyDescent="0.3">
      <c r="A118" s="2"/>
      <c r="B118" s="2"/>
      <c r="C118" s="2"/>
      <c r="D118" s="2"/>
      <c r="E118" s="2"/>
      <c r="F118" s="2"/>
      <c r="G118" s="2"/>
    </row>
    <row r="119" spans="1:7" x14ac:dyDescent="0.3">
      <c r="A119" s="2"/>
      <c r="B119" s="2"/>
      <c r="C119" s="2"/>
      <c r="D119" s="2"/>
      <c r="E119" s="2"/>
      <c r="F119" s="2"/>
      <c r="G119" s="2"/>
    </row>
    <row r="120" spans="1:7" x14ac:dyDescent="0.3">
      <c r="A120" s="2"/>
      <c r="B120" s="2"/>
      <c r="C120" s="2"/>
      <c r="D120" s="2"/>
      <c r="E120" s="2"/>
      <c r="F120" s="2"/>
      <c r="G120" s="2"/>
    </row>
    <row r="121" spans="1:7" x14ac:dyDescent="0.3">
      <c r="A121" s="2"/>
      <c r="B121" s="2"/>
      <c r="C121" s="2"/>
      <c r="D121" s="2"/>
      <c r="E121" s="2"/>
      <c r="F121" s="2"/>
      <c r="G121" s="2"/>
    </row>
    <row r="122" spans="1:7" x14ac:dyDescent="0.3">
      <c r="A122" s="2"/>
      <c r="B122" s="2"/>
      <c r="C122" s="2"/>
      <c r="D122" s="2"/>
      <c r="E122" s="2"/>
      <c r="F122" s="2"/>
      <c r="G122" s="2"/>
    </row>
    <row r="123" spans="1:7" x14ac:dyDescent="0.3">
      <c r="A123" s="2"/>
      <c r="B123" s="2"/>
      <c r="C123" s="2"/>
      <c r="D123" s="2"/>
      <c r="E123" s="2"/>
      <c r="F123" s="2"/>
      <c r="G123" s="2"/>
    </row>
    <row r="124" spans="1:7" x14ac:dyDescent="0.3">
      <c r="A124" s="2"/>
      <c r="B124" s="2"/>
      <c r="C124" s="2"/>
      <c r="D124" s="2"/>
      <c r="E124" s="2"/>
      <c r="F124" s="2"/>
      <c r="G124" s="2"/>
    </row>
    <row r="125" spans="1:7" x14ac:dyDescent="0.3">
      <c r="A125" s="2"/>
      <c r="B125" s="2"/>
      <c r="C125" s="2"/>
      <c r="D125" s="2"/>
      <c r="E125" s="2"/>
      <c r="F125" s="2"/>
      <c r="G125" s="2"/>
    </row>
    <row r="126" spans="1:7" x14ac:dyDescent="0.3">
      <c r="A126" s="2"/>
      <c r="B126" s="2"/>
      <c r="C126" s="2"/>
      <c r="D126" s="2"/>
      <c r="E126" s="2"/>
      <c r="F126" s="2"/>
      <c r="G126" s="2"/>
    </row>
    <row r="127" spans="1:7" x14ac:dyDescent="0.3">
      <c r="A127" s="2"/>
      <c r="B127" s="2"/>
      <c r="C127" s="2"/>
      <c r="D127" s="2"/>
      <c r="E127" s="2"/>
      <c r="F127" s="2"/>
      <c r="G127" s="2"/>
    </row>
    <row r="128" spans="1:7" x14ac:dyDescent="0.3">
      <c r="A128" s="2"/>
      <c r="B128" s="2"/>
      <c r="C128" s="2"/>
      <c r="D128" s="2"/>
      <c r="E128" s="2"/>
      <c r="F128" s="2"/>
      <c r="G128" s="2"/>
    </row>
    <row r="129" spans="1:7" x14ac:dyDescent="0.3">
      <c r="A129" s="2"/>
      <c r="B129" s="2"/>
      <c r="C129" s="2"/>
      <c r="D129" s="2"/>
      <c r="E129" s="2"/>
      <c r="F129" s="2"/>
      <c r="G129" s="2"/>
    </row>
    <row r="130" spans="1:7" x14ac:dyDescent="0.3">
      <c r="A130" s="2"/>
      <c r="B130" s="2"/>
      <c r="C130" s="2"/>
      <c r="D130" s="2"/>
      <c r="E130" s="2"/>
      <c r="F130" s="2"/>
      <c r="G130" s="2"/>
    </row>
    <row r="131" spans="1:7" x14ac:dyDescent="0.3">
      <c r="A131" s="2"/>
      <c r="B131" s="2"/>
      <c r="C131" s="2"/>
      <c r="D131" s="2"/>
      <c r="E131" s="2"/>
      <c r="F131" s="2"/>
      <c r="G131" s="2"/>
    </row>
    <row r="132" spans="1:7" x14ac:dyDescent="0.3">
      <c r="A132" s="2"/>
      <c r="B132" s="2"/>
      <c r="C132" s="2"/>
      <c r="D132" s="2"/>
      <c r="E132" s="2"/>
      <c r="F132" s="2"/>
      <c r="G132" s="2"/>
    </row>
    <row r="133" spans="1:7" x14ac:dyDescent="0.3">
      <c r="A133" s="2"/>
      <c r="B133" s="2"/>
      <c r="C133" s="2"/>
      <c r="D133" s="2"/>
      <c r="E133" s="2"/>
      <c r="F133" s="2"/>
      <c r="G133" s="2"/>
    </row>
    <row r="134" spans="1:7" x14ac:dyDescent="0.3">
      <c r="A134" s="2"/>
      <c r="B134" s="2"/>
      <c r="C134" s="2"/>
      <c r="D134" s="2"/>
      <c r="E134" s="2"/>
      <c r="F134" s="2"/>
      <c r="G134" s="2"/>
    </row>
    <row r="135" spans="1:7" x14ac:dyDescent="0.3">
      <c r="A135" s="2"/>
      <c r="B135" s="2"/>
      <c r="C135" s="2"/>
      <c r="D135" s="2"/>
      <c r="E135" s="2"/>
      <c r="F135" s="2"/>
      <c r="G135" s="2"/>
    </row>
    <row r="136" spans="1:7" x14ac:dyDescent="0.3">
      <c r="A136" s="2"/>
      <c r="B136" s="2"/>
      <c r="C136" s="2"/>
      <c r="D136" s="2"/>
      <c r="E136" s="2"/>
      <c r="F136" s="2"/>
      <c r="G136" s="2"/>
    </row>
    <row r="137" spans="1:7" x14ac:dyDescent="0.3">
      <c r="A137" s="2"/>
      <c r="B137" s="2"/>
      <c r="C137" s="2"/>
      <c r="D137" s="2"/>
      <c r="E137" s="2"/>
      <c r="F137" s="2"/>
      <c r="G137" s="2"/>
    </row>
    <row r="138" spans="1:7" x14ac:dyDescent="0.3">
      <c r="A138" s="2"/>
      <c r="B138" s="2"/>
      <c r="C138" s="2"/>
      <c r="D138" s="2"/>
      <c r="E138" s="2"/>
      <c r="F138" s="2"/>
      <c r="G138" s="2"/>
    </row>
    <row r="139" spans="1:7" x14ac:dyDescent="0.3">
      <c r="A139" s="2"/>
      <c r="B139" s="2"/>
      <c r="C139" s="2"/>
      <c r="D139" s="2"/>
      <c r="E139" s="2"/>
      <c r="F139" s="2"/>
      <c r="G139" s="2"/>
    </row>
    <row r="140" spans="1:7" x14ac:dyDescent="0.3">
      <c r="A140" s="2"/>
      <c r="B140" s="2"/>
      <c r="C140" s="2"/>
      <c r="D140" s="2"/>
      <c r="E140" s="2"/>
      <c r="F140" s="2"/>
      <c r="G140" s="2"/>
    </row>
    <row r="141" spans="1:7" x14ac:dyDescent="0.3">
      <c r="A141" s="2"/>
      <c r="B141" s="2"/>
      <c r="C141" s="2"/>
      <c r="D141" s="2"/>
      <c r="E141" s="2"/>
      <c r="F141" s="2"/>
      <c r="G141" s="2"/>
    </row>
    <row r="142" spans="1:7" x14ac:dyDescent="0.3">
      <c r="A142" s="2"/>
      <c r="B142" s="2"/>
      <c r="C142" s="2"/>
      <c r="D142" s="2"/>
      <c r="E142" s="2"/>
      <c r="F142" s="2"/>
      <c r="G142" s="2"/>
    </row>
    <row r="143" spans="1:7" x14ac:dyDescent="0.3">
      <c r="A143" s="2"/>
      <c r="B143" s="2"/>
      <c r="C143" s="2"/>
      <c r="D143" s="2"/>
      <c r="E143" s="2"/>
      <c r="F143" s="2"/>
      <c r="G143" s="2"/>
    </row>
    <row r="144" spans="1:7" x14ac:dyDescent="0.3">
      <c r="A144" s="2"/>
      <c r="B144" s="2"/>
      <c r="C144" s="2"/>
      <c r="D144" s="2"/>
      <c r="E144" s="2"/>
      <c r="F144" s="2"/>
      <c r="G144" s="2"/>
    </row>
    <row r="145" spans="1:7" x14ac:dyDescent="0.3">
      <c r="A145" s="2"/>
      <c r="B145" s="2"/>
      <c r="C145" s="2"/>
      <c r="D145" s="2"/>
      <c r="E145" s="2"/>
      <c r="F145" s="2"/>
      <c r="G145" s="2"/>
    </row>
    <row r="146" spans="1:7" x14ac:dyDescent="0.3">
      <c r="A146" s="2"/>
      <c r="B146" s="2"/>
      <c r="C146" s="2"/>
      <c r="D146" s="2"/>
      <c r="E146" s="2"/>
      <c r="F146" s="2"/>
      <c r="G146" s="2"/>
    </row>
    <row r="147" spans="1:7" x14ac:dyDescent="0.3">
      <c r="A147" s="2"/>
      <c r="B147" s="2"/>
      <c r="C147" s="2"/>
      <c r="D147" s="2"/>
      <c r="E147" s="2"/>
      <c r="F147" s="2"/>
      <c r="G147" s="2"/>
    </row>
    <row r="148" spans="1:7" x14ac:dyDescent="0.3">
      <c r="A148" s="2"/>
      <c r="B148" s="2"/>
      <c r="C148" s="2"/>
      <c r="D148" s="2"/>
      <c r="E148" s="2"/>
      <c r="F148" s="2"/>
      <c r="G148" s="2"/>
    </row>
    <row r="149" spans="1:7" x14ac:dyDescent="0.3">
      <c r="A149" s="2"/>
      <c r="B149" s="2"/>
      <c r="C149" s="2"/>
      <c r="D149" s="2"/>
      <c r="E149" s="2"/>
      <c r="F149" s="2"/>
      <c r="G149" s="2"/>
    </row>
    <row r="150" spans="1:7" x14ac:dyDescent="0.3">
      <c r="A150" s="2"/>
      <c r="B150" s="2"/>
      <c r="C150" s="2"/>
      <c r="D150" s="2"/>
      <c r="E150" s="2"/>
      <c r="F150" s="2"/>
      <c r="G150" s="2"/>
    </row>
    <row r="151" spans="1:7" x14ac:dyDescent="0.3">
      <c r="A151" s="2"/>
      <c r="B151" s="2"/>
      <c r="C151" s="2"/>
      <c r="D151" s="2"/>
      <c r="E151" s="2"/>
      <c r="F151" s="2"/>
      <c r="G151" s="2"/>
    </row>
    <row r="152" spans="1:7" x14ac:dyDescent="0.3">
      <c r="A152" s="2"/>
      <c r="B152" s="2"/>
      <c r="C152" s="2"/>
      <c r="D152" s="2"/>
      <c r="E152" s="2"/>
      <c r="F152" s="2"/>
      <c r="G152" s="2"/>
    </row>
    <row r="153" spans="1:7" x14ac:dyDescent="0.3">
      <c r="A153" s="2"/>
      <c r="B153" s="2"/>
      <c r="C153" s="2"/>
      <c r="D153" s="2"/>
      <c r="E153" s="2"/>
      <c r="F153" s="2"/>
      <c r="G153" s="2"/>
    </row>
    <row r="154" spans="1:7" x14ac:dyDescent="0.3">
      <c r="A154" s="2"/>
      <c r="B154" s="2"/>
      <c r="C154" s="2"/>
      <c r="D154" s="2"/>
      <c r="E154" s="2"/>
      <c r="F154" s="2"/>
      <c r="G154" s="2"/>
    </row>
    <row r="155" spans="1:7" x14ac:dyDescent="0.3">
      <c r="A155" s="2"/>
      <c r="B155" s="2"/>
      <c r="C155" s="2"/>
      <c r="D155" s="2"/>
      <c r="E155" s="2"/>
      <c r="F155" s="2"/>
      <c r="G155" s="2"/>
    </row>
    <row r="156" spans="1:7" x14ac:dyDescent="0.3">
      <c r="A156" s="2"/>
      <c r="B156" s="2"/>
      <c r="C156" s="2"/>
      <c r="D156" s="2"/>
      <c r="E156" s="2"/>
      <c r="F156" s="2"/>
      <c r="G156" s="2"/>
    </row>
    <row r="157" spans="1:7" x14ac:dyDescent="0.3">
      <c r="A157" s="2"/>
      <c r="B157" s="2"/>
      <c r="C157" s="2"/>
      <c r="D157" s="2"/>
      <c r="E157" s="2"/>
      <c r="F157" s="2"/>
      <c r="G157" s="2"/>
    </row>
    <row r="158" spans="1:7" x14ac:dyDescent="0.3">
      <c r="A158" s="2"/>
      <c r="B158" s="2"/>
      <c r="C158" s="2"/>
      <c r="D158" s="2"/>
      <c r="E158" s="2"/>
      <c r="F158" s="2"/>
      <c r="G158" s="2"/>
    </row>
    <row r="159" spans="1:7" x14ac:dyDescent="0.3">
      <c r="A159" s="2"/>
      <c r="B159" s="2"/>
      <c r="C159" s="2"/>
      <c r="D159" s="2"/>
      <c r="E159" s="2"/>
      <c r="F159" s="2"/>
      <c r="G159" s="2"/>
    </row>
    <row r="160" spans="1:7" x14ac:dyDescent="0.3">
      <c r="A160" s="2"/>
      <c r="B160" s="2"/>
      <c r="C160" s="2"/>
      <c r="D160" s="2"/>
      <c r="E160" s="2"/>
      <c r="F160" s="2"/>
      <c r="G160" s="2"/>
    </row>
    <row r="161" spans="1:7" x14ac:dyDescent="0.3">
      <c r="A161" s="2"/>
      <c r="B161" s="2"/>
      <c r="C161" s="2"/>
      <c r="D161" s="2"/>
      <c r="E161" s="2"/>
      <c r="F161" s="2"/>
      <c r="G161" s="2"/>
    </row>
    <row r="162" spans="1:7" x14ac:dyDescent="0.3">
      <c r="A162" s="2"/>
      <c r="B162" s="2"/>
      <c r="C162" s="2"/>
      <c r="D162" s="2"/>
      <c r="E162" s="2"/>
      <c r="F162" s="2"/>
      <c r="G162" s="2"/>
    </row>
    <row r="163" spans="1:7" x14ac:dyDescent="0.3">
      <c r="A163" s="2"/>
      <c r="B163" s="2"/>
      <c r="C163" s="2"/>
      <c r="D163" s="2"/>
      <c r="E163" s="2"/>
      <c r="F163" s="2"/>
      <c r="G163" s="2"/>
    </row>
    <row r="164" spans="1:7" x14ac:dyDescent="0.3">
      <c r="A164" s="2"/>
      <c r="B164" s="2"/>
      <c r="C164" s="2"/>
      <c r="D164" s="2"/>
      <c r="E164" s="2"/>
      <c r="F164" s="2"/>
      <c r="G164" s="2"/>
    </row>
    <row r="165" spans="1:7" x14ac:dyDescent="0.3">
      <c r="A165" s="2"/>
      <c r="B165" s="2"/>
      <c r="C165" s="2"/>
      <c r="D165" s="2"/>
      <c r="E165" s="2"/>
      <c r="F165" s="2"/>
      <c r="G165" s="2"/>
    </row>
    <row r="166" spans="1:7" x14ac:dyDescent="0.3">
      <c r="A166" s="2"/>
      <c r="B166" s="2"/>
      <c r="C166" s="2"/>
      <c r="D166" s="2"/>
      <c r="E166" s="2"/>
      <c r="F166" s="2"/>
      <c r="G166" s="2"/>
    </row>
    <row r="167" spans="1:7" x14ac:dyDescent="0.3">
      <c r="A167" s="2"/>
      <c r="B167" s="2"/>
      <c r="C167" s="2"/>
      <c r="D167" s="2"/>
      <c r="E167" s="2"/>
      <c r="F167" s="2"/>
      <c r="G167" s="2"/>
    </row>
    <row r="168" spans="1:7" x14ac:dyDescent="0.3">
      <c r="A168" s="2"/>
      <c r="B168" s="2"/>
      <c r="C168" s="2"/>
      <c r="D168" s="2"/>
      <c r="E168" s="2"/>
      <c r="F168" s="2"/>
      <c r="G168" s="2"/>
    </row>
    <row r="169" spans="1:7" x14ac:dyDescent="0.3">
      <c r="A169" s="2"/>
      <c r="B169" s="2"/>
      <c r="C169" s="2"/>
      <c r="D169" s="2"/>
      <c r="E169" s="2"/>
      <c r="F169" s="2"/>
      <c r="G169" s="2"/>
    </row>
    <row r="170" spans="1:7" x14ac:dyDescent="0.3">
      <c r="A170" s="2"/>
      <c r="B170" s="2"/>
      <c r="C170" s="2"/>
      <c r="D170" s="2"/>
      <c r="E170" s="2"/>
      <c r="F170" s="2"/>
      <c r="G170" s="2"/>
    </row>
    <row r="171" spans="1:7" x14ac:dyDescent="0.3">
      <c r="A171" s="2"/>
      <c r="B171" s="2"/>
      <c r="C171" s="2"/>
      <c r="D171" s="2"/>
      <c r="E171" s="2"/>
      <c r="F171" s="2"/>
      <c r="G171" s="2"/>
    </row>
    <row r="172" spans="1:7" x14ac:dyDescent="0.3">
      <c r="A172" s="2"/>
      <c r="B172" s="2"/>
      <c r="C172" s="2"/>
      <c r="D172" s="2"/>
      <c r="E172" s="2"/>
      <c r="F172" s="2"/>
      <c r="G172" s="2"/>
    </row>
    <row r="173" spans="1:7" x14ac:dyDescent="0.3">
      <c r="A173" s="2"/>
      <c r="B173" s="2"/>
      <c r="C173" s="2"/>
      <c r="D173" s="2"/>
      <c r="E173" s="2"/>
      <c r="F173" s="2"/>
      <c r="G173" s="2"/>
    </row>
    <row r="174" spans="1:7" x14ac:dyDescent="0.3">
      <c r="A174" s="2"/>
      <c r="B174" s="2"/>
      <c r="C174" s="2"/>
      <c r="D174" s="2"/>
      <c r="E174" s="2"/>
      <c r="F174" s="2"/>
      <c r="G174" s="2"/>
    </row>
    <row r="175" spans="1:7" x14ac:dyDescent="0.3">
      <c r="A175" s="2"/>
      <c r="B175" s="2"/>
      <c r="C175" s="2"/>
      <c r="D175" s="2"/>
      <c r="E175" s="2"/>
      <c r="F175" s="2"/>
      <c r="G175" s="2"/>
    </row>
    <row r="176" spans="1:7" x14ac:dyDescent="0.3">
      <c r="A176" s="2"/>
      <c r="B176" s="2"/>
      <c r="C176" s="2"/>
      <c r="D176" s="2"/>
      <c r="E176" s="2"/>
      <c r="F176" s="2"/>
      <c r="G176" s="2"/>
    </row>
    <row r="177" spans="1:7" x14ac:dyDescent="0.3">
      <c r="A177" s="2"/>
      <c r="B177" s="2"/>
      <c r="C177" s="2"/>
      <c r="D177" s="2"/>
      <c r="E177" s="2"/>
      <c r="F177" s="2"/>
      <c r="G177" s="2"/>
    </row>
    <row r="178" spans="1:7" x14ac:dyDescent="0.3">
      <c r="A178" s="2"/>
      <c r="B178" s="2"/>
      <c r="C178" s="2"/>
      <c r="D178" s="2"/>
      <c r="E178" s="2"/>
      <c r="F178" s="2"/>
      <c r="G178" s="2"/>
    </row>
    <row r="179" spans="1:7" x14ac:dyDescent="0.3">
      <c r="A179" s="2"/>
      <c r="B179" s="2"/>
      <c r="C179" s="2"/>
      <c r="D179" s="2"/>
      <c r="E179" s="2"/>
      <c r="F179" s="2"/>
      <c r="G179" s="2"/>
    </row>
    <row r="180" spans="1:7" x14ac:dyDescent="0.3">
      <c r="A180" s="2"/>
      <c r="B180" s="2"/>
      <c r="C180" s="2"/>
      <c r="D180" s="2"/>
      <c r="E180" s="2"/>
      <c r="F180" s="2"/>
      <c r="G180" s="2"/>
    </row>
    <row r="181" spans="1:7" x14ac:dyDescent="0.3">
      <c r="A181" s="2"/>
      <c r="B181" s="2"/>
      <c r="C181" s="2"/>
      <c r="D181" s="2"/>
      <c r="E181" s="2"/>
      <c r="F181" s="2"/>
      <c r="G181" s="2"/>
    </row>
    <row r="182" spans="1:7" x14ac:dyDescent="0.3">
      <c r="A182" s="2"/>
      <c r="B182" s="2"/>
      <c r="C182" s="2"/>
      <c r="D182" s="2"/>
      <c r="E182" s="2"/>
      <c r="F182" s="2"/>
      <c r="G182" s="2"/>
    </row>
    <row r="183" spans="1:7" x14ac:dyDescent="0.3">
      <c r="A183" s="2"/>
      <c r="B183" s="2"/>
      <c r="C183" s="2"/>
      <c r="D183" s="2"/>
      <c r="E183" s="2"/>
      <c r="F183" s="2"/>
      <c r="G183" s="2"/>
    </row>
    <row r="184" spans="1:7" x14ac:dyDescent="0.3">
      <c r="A184" s="2"/>
      <c r="B184" s="2"/>
      <c r="C184" s="2"/>
      <c r="D184" s="2"/>
      <c r="E184" s="2"/>
      <c r="F184" s="2"/>
      <c r="G184" s="2"/>
    </row>
    <row r="185" spans="1:7" x14ac:dyDescent="0.3">
      <c r="A185" s="2"/>
      <c r="B185" s="2"/>
      <c r="C185" s="2"/>
      <c r="D185" s="2"/>
      <c r="E185" s="2"/>
      <c r="F185" s="2"/>
      <c r="G185" s="2"/>
    </row>
    <row r="186" spans="1:7" x14ac:dyDescent="0.3">
      <c r="A186" s="2"/>
      <c r="B186" s="2"/>
      <c r="C186" s="2"/>
      <c r="D186" s="2"/>
      <c r="E186" s="2"/>
      <c r="F186" s="2"/>
      <c r="G186" s="2"/>
    </row>
    <row r="187" spans="1:7" x14ac:dyDescent="0.3">
      <c r="A187" s="2"/>
      <c r="B187" s="2"/>
      <c r="C187" s="2"/>
      <c r="D187" s="2"/>
      <c r="E187" s="2"/>
      <c r="F187" s="2"/>
      <c r="G187" s="2"/>
    </row>
    <row r="188" spans="1:7" x14ac:dyDescent="0.3">
      <c r="A188" s="2"/>
      <c r="B188" s="2"/>
      <c r="C188" s="2"/>
      <c r="D188" s="2"/>
      <c r="E188" s="2"/>
      <c r="F188" s="2"/>
      <c r="G188" s="2"/>
    </row>
    <row r="189" spans="1:7" x14ac:dyDescent="0.3">
      <c r="A189" s="2"/>
      <c r="B189" s="2"/>
      <c r="C189" s="2"/>
      <c r="D189" s="2"/>
      <c r="E189" s="2"/>
      <c r="F189" s="2"/>
      <c r="G189" s="2"/>
    </row>
    <row r="190" spans="1:7" x14ac:dyDescent="0.3">
      <c r="A190" s="2"/>
      <c r="B190" s="2"/>
      <c r="C190" s="2"/>
      <c r="D190" s="2"/>
      <c r="E190" s="2"/>
      <c r="F190" s="2"/>
      <c r="G190" s="2"/>
    </row>
    <row r="191" spans="1:7" x14ac:dyDescent="0.3">
      <c r="A191" s="2"/>
      <c r="B191" s="2"/>
      <c r="C191" s="2"/>
      <c r="D191" s="2"/>
      <c r="E191" s="2"/>
      <c r="F191" s="2"/>
      <c r="G191" s="2"/>
    </row>
    <row r="192" spans="1:7" x14ac:dyDescent="0.3">
      <c r="A192" s="2"/>
      <c r="B192" s="2"/>
      <c r="C192" s="2"/>
      <c r="D192" s="2"/>
      <c r="E192" s="2"/>
      <c r="F192" s="2"/>
      <c r="G192" s="2"/>
    </row>
    <row r="193" spans="1:7" x14ac:dyDescent="0.3">
      <c r="A193" s="2"/>
      <c r="B193" s="2"/>
      <c r="C193" s="2"/>
      <c r="D193" s="2"/>
      <c r="E193" s="2"/>
      <c r="F193" s="2"/>
      <c r="G193" s="2"/>
    </row>
    <row r="194" spans="1:7" x14ac:dyDescent="0.3">
      <c r="A194" s="2"/>
      <c r="B194" s="2"/>
      <c r="C194" s="2"/>
      <c r="D194" s="2"/>
      <c r="E194" s="2"/>
      <c r="F194" s="2"/>
      <c r="G194" s="2"/>
    </row>
    <row r="195" spans="1:7" x14ac:dyDescent="0.3">
      <c r="A195" s="2"/>
      <c r="B195" s="2"/>
      <c r="C195" s="2"/>
      <c r="D195" s="2"/>
      <c r="E195" s="2"/>
      <c r="F195" s="2"/>
      <c r="G195" s="2"/>
    </row>
    <row r="196" spans="1:7" x14ac:dyDescent="0.3">
      <c r="A196" s="2"/>
      <c r="B196" s="2"/>
      <c r="C196" s="2"/>
      <c r="D196" s="2"/>
      <c r="E196" s="2"/>
      <c r="F196" s="2"/>
      <c r="G196" s="2"/>
    </row>
  </sheetData>
  <mergeCells count="21">
    <mergeCell ref="B66:D66"/>
    <mergeCell ref="A24:G24"/>
    <mergeCell ref="A62:G62"/>
    <mergeCell ref="A49:G49"/>
    <mergeCell ref="A27:G27"/>
    <mergeCell ref="A85:B85"/>
    <mergeCell ref="A77:B77"/>
    <mergeCell ref="E1:G1"/>
    <mergeCell ref="E4:G4"/>
    <mergeCell ref="A32:G32"/>
    <mergeCell ref="A40:G40"/>
    <mergeCell ref="B8:F8"/>
    <mergeCell ref="B9:F9"/>
    <mergeCell ref="B10:G10"/>
    <mergeCell ref="E2:G2"/>
    <mergeCell ref="E11:G11"/>
    <mergeCell ref="D11:D12"/>
    <mergeCell ref="C11:C12"/>
    <mergeCell ref="B11:B12"/>
    <mergeCell ref="A11:A12"/>
    <mergeCell ref="A13:G13"/>
  </mergeCells>
  <pageMargins left="0.9055118110236221" right="0.39370078740157483" top="1.0629921259842521" bottom="0.9842519685039370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cp:lastModifiedBy>elena</cp:lastModifiedBy>
  <cp:lastPrinted>2017-02-09T13:39:29Z</cp:lastPrinted>
  <dcterms:created xsi:type="dcterms:W3CDTF">2015-03-26T06:39:03Z</dcterms:created>
  <dcterms:modified xsi:type="dcterms:W3CDTF">2017-09-18T11:47:35Z</dcterms:modified>
</cp:coreProperties>
</file>