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20" windowWidth="12240" windowHeight="6315" tabRatio="884" activeTab="1"/>
  </bookViews>
  <sheets>
    <sheet name="виды работ  (2)" sheetId="1" r:id="rId1"/>
    <sheet name="характеристики мкд" sheetId="2" r:id="rId2"/>
  </sheets>
  <definedNames>
    <definedName name="BossProviderVariable?_5a1a1be6_fc6c_4ad9_b46e_6cf475456d89" hidden="1">"25_01_2006"</definedName>
    <definedName name="_xlnm.Print_Titles" localSheetId="0">'виды работ  (2)'!$13:$13</definedName>
    <definedName name="_xlnm.Print_Area" localSheetId="0">'виды работ  (2)'!$A$1:$L$43</definedName>
    <definedName name="_xlnm.Print_Area" localSheetId="1">'характеристики мкд'!$A$1:$T$43</definedName>
  </definedNames>
  <calcPr fullCalcOnLoad="1"/>
</workbook>
</file>

<file path=xl/sharedStrings.xml><?xml version="1.0" encoding="utf-8"?>
<sst xmlns="http://schemas.openxmlformats.org/spreadsheetml/2006/main" count="219" uniqueCount="75">
  <si>
    <t>Адрес МКД</t>
  </si>
  <si>
    <t>Пос. Мичуринское, ул.Первомайская, д. 41а</t>
  </si>
  <si>
    <t>Пос. Мичуринское, ул. Первомайская, д. 39а</t>
  </si>
  <si>
    <t>Пос. Мичуринское, ул. Первомайская, д. 7б</t>
  </si>
  <si>
    <t>№ п/п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</si>
  <si>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</si>
  <si>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</si>
  <si>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</si>
  <si>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</si>
  <si>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</si>
  <si>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</si>
  <si>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</si>
  <si>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</si>
  <si>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</si>
  <si>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</si>
  <si>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</si>
  <si>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способ формирования фонда капитального ремонта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</si>
  <si>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</si>
  <si>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</si>
  <si>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</si>
  <si>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</si>
  <si>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федеральный бюджет</t>
  </si>
  <si>
    <t>областной бюджет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</si>
  <si>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</si>
  <si>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</si>
  <si>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</si>
  <si>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</si>
  <si>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</si>
  <si>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</si>
  <si>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Кирпич</t>
  </si>
  <si>
    <t>х</t>
  </si>
  <si>
    <t xml:space="preserve">Панель </t>
  </si>
  <si>
    <t>Г. Приозерск, ул. Советская, д. 1</t>
  </si>
  <si>
    <t>Г. Приозерск, ул. Ленина, д. 64</t>
  </si>
  <si>
    <t>Г. Приозерск, ул. Ленина, д. 80</t>
  </si>
  <si>
    <t>Г. Приозерск, ул. Гагарина, д. 11</t>
  </si>
  <si>
    <t>Г. Приозерск, ул. Гагарина, д. 13</t>
  </si>
  <si>
    <t>Пос. Суходолье, ул. Лесная, д. 3</t>
  </si>
  <si>
    <t>Пос. Суходолье, ул. Лесная, д. 4</t>
  </si>
  <si>
    <t>Пос. Суходолье, ул. Лесная, д. 5</t>
  </si>
  <si>
    <t>Пос. Суходолье, ул. Центральная, д. 7</t>
  </si>
  <si>
    <t>Дерево</t>
  </si>
  <si>
    <t>Дер. Раздолье, ул. Центральная, д. 1</t>
  </si>
  <si>
    <t>Дер. Раздолье, ул. Центральная, д. 4</t>
  </si>
  <si>
    <t>Дер. Раздолье, ул. Центральная, д. 5</t>
  </si>
  <si>
    <t>Дер. Раздолье, ул. Центральная, д. 6</t>
  </si>
  <si>
    <t>Пос. Сосново, пер. Рабочий, д. 4</t>
  </si>
  <si>
    <t>Пос. Сосново, ул. Первомайская, д. 3</t>
  </si>
  <si>
    <t>№ п\п</t>
  </si>
  <si>
    <t>Стоимость капитального ремонта ВСЕГО</t>
  </si>
  <si>
    <t>Ремонт крыши</t>
  </si>
  <si>
    <t>Ремонт подвальных помещений</t>
  </si>
  <si>
    <t>Ремонт фасада</t>
  </si>
  <si>
    <t>Проектные работы</t>
  </si>
  <si>
    <t>Работы по предпроектной подготовке</t>
  </si>
  <si>
    <t>Ремонт сетей электроснабжения</t>
  </si>
  <si>
    <t>кв.м.</t>
  </si>
  <si>
    <t>Итого по муниципальному образованию</t>
  </si>
  <si>
    <t>Приозерский муниципальный район</t>
  </si>
  <si>
    <t>Муниципальное образование Приозерское городское поселение</t>
  </si>
  <si>
    <t>Муниципальное образование Раздольевское сельское поселение</t>
  </si>
  <si>
    <t>Муниципальное образование Ромашкинское сельское поселение</t>
  </si>
  <si>
    <t>Муниципальное образование Сосновское сельское поселение</t>
  </si>
  <si>
    <t>Итого по Приозерскому муниципальному району</t>
  </si>
  <si>
    <t>II. Реестр многоквартирных домов, которые подлежат капитальному ремонту в 2017 году</t>
  </si>
  <si>
    <t>Муниципальное образование Мичуринское сельское поселение</t>
  </si>
  <si>
    <t>I. Перечень многоквратирных домов, которые подлежат капитальному ремонту в 2017 году</t>
  </si>
  <si>
    <t>РО</t>
  </si>
  <si>
    <t>30.12.2018</t>
  </si>
  <si>
    <t>Краткосрочный план реализации в 2017 году Региональной программы капитального ремонта общего имущества в многоквартирных домах, расположенных на территории Ленинградской области</t>
  </si>
  <si>
    <t>УТВЕРЖДЕН</t>
  </si>
  <si>
    <t>постановлением Правительства</t>
  </si>
  <si>
    <t>Ленинградской области</t>
  </si>
  <si>
    <t>(приложение)</t>
  </si>
  <si>
    <t>от 28 декабря 2016 года № 523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</si>
</sst>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[$-FC19]d\ mmmm\ yyyy\ &quot;г.&quot;"/>
    <numFmt numFmtId="175" formatCode="#,##0.000"/>
    <numFmt numFmtId="176" formatCode="#,##0.0000"/>
    <numFmt numFmtId="177" formatCode="###\ ###\ ###\ ##0"/>
    <numFmt numFmtId="178" formatCode="###\ ###\ ###\ ##0.00"/>
    <numFmt numFmtId="179" formatCode="0.0000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_ ;\-#,##0.0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1"/>
      <name val="Times New Roman"/>
      <family val="1"/>
    </font>
    <font>
      <sz val="14"/>
      <color indexed="8"/>
      <name val="Times New Roman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left" vertical="center"/>
    </xf>
    <xf numFmtId="0" fontId="7" fillId="33" borderId="10" xfId="64" applyFont="1" applyFill="1" applyBorder="1" applyAlignment="1">
      <alignment horizontal="center" vertical="center" wrapText="1"/>
      <protection/>
    </xf>
    <xf numFmtId="0" fontId="7" fillId="33" borderId="0" xfId="0" applyFont="1" applyFill="1" applyAlignment="1">
      <alignment vertical="center" wrapText="1"/>
    </xf>
    <xf numFmtId="0" fontId="7" fillId="33" borderId="0" xfId="0" applyFont="1" applyFill="1" applyAlignment="1">
      <alignment vertical="center"/>
    </xf>
    <xf numFmtId="4" fontId="7" fillId="33" borderId="0" xfId="0" applyNumberFormat="1" applyFont="1" applyFill="1" applyAlignment="1">
      <alignment horizontal="right" vertical="center" indent="1"/>
    </xf>
    <xf numFmtId="0" fontId="7" fillId="33" borderId="0" xfId="0" applyFont="1" applyFill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Alignment="1">
      <alignment vertical="center"/>
    </xf>
    <xf numFmtId="0" fontId="7" fillId="33" borderId="10" xfId="0" applyFont="1" applyFill="1" applyBorder="1" applyAlignment="1">
      <alignment horizontal="left" vertical="top" wrapText="1"/>
    </xf>
    <xf numFmtId="4" fontId="7" fillId="33" borderId="0" xfId="0" applyNumberFormat="1" applyFont="1" applyFill="1" applyBorder="1" applyAlignment="1">
      <alignment vertical="center"/>
    </xf>
    <xf numFmtId="1" fontId="7" fillId="33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/>
    </xf>
    <xf numFmtId="49" fontId="7" fillId="33" borderId="10" xfId="0" applyNumberFormat="1" applyFont="1" applyFill="1" applyBorder="1" applyAlignment="1">
      <alignment horizontal="center" vertical="center"/>
    </xf>
    <xf numFmtId="14" fontId="7" fillId="33" borderId="10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6" fillId="33" borderId="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 wrapText="1"/>
    </xf>
    <xf numFmtId="4" fontId="7" fillId="33" borderId="11" xfId="0" applyNumberFormat="1" applyFont="1" applyFill="1" applyBorder="1" applyAlignment="1">
      <alignment horizontal="center" vertical="center"/>
    </xf>
    <xf numFmtId="3" fontId="7" fillId="33" borderId="12" xfId="0" applyNumberFormat="1" applyFont="1" applyFill="1" applyBorder="1" applyAlignment="1">
      <alignment horizontal="center" vertical="center"/>
    </xf>
    <xf numFmtId="4" fontId="7" fillId="33" borderId="13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8" fillId="33" borderId="0" xfId="0" applyFont="1" applyFill="1" applyAlignment="1">
      <alignment vertical="center"/>
    </xf>
    <xf numFmtId="4" fontId="8" fillId="33" borderId="0" xfId="0" applyNumberFormat="1" applyFont="1" applyFill="1" applyAlignment="1">
      <alignment horizontal="right" vertical="center" indent="1"/>
    </xf>
    <xf numFmtId="0" fontId="8" fillId="33" borderId="0" xfId="0" applyFont="1" applyFill="1" applyAlignment="1">
      <alignment horizontal="left" vertical="center"/>
    </xf>
    <xf numFmtId="0" fontId="8" fillId="33" borderId="0" xfId="0" applyFont="1" applyFill="1" applyAlignment="1">
      <alignment horizontal="center" vertical="center"/>
    </xf>
    <xf numFmtId="0" fontId="8" fillId="33" borderId="10" xfId="0" applyNumberFormat="1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/>
    </xf>
    <xf numFmtId="4" fontId="8" fillId="33" borderId="10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horizontal="left" vertical="top" wrapText="1"/>
    </xf>
    <xf numFmtId="4" fontId="8" fillId="33" borderId="10" xfId="60" applyNumberFormat="1" applyFont="1" applyFill="1" applyBorder="1" applyAlignment="1">
      <alignment horizontal="center" vertical="center" wrapText="1"/>
      <protection/>
    </xf>
    <xf numFmtId="0" fontId="8" fillId="33" borderId="10" xfId="35" applyFont="1" applyFill="1" applyBorder="1" applyAlignment="1">
      <alignment horizontal="left" vertical="top" wrapText="1"/>
      <protection/>
    </xf>
    <xf numFmtId="4" fontId="8" fillId="33" borderId="10" xfId="35" applyNumberFormat="1" applyFont="1" applyFill="1" applyBorder="1" applyAlignment="1">
      <alignment horizontal="left" vertical="center" wrapText="1"/>
      <protection/>
    </xf>
    <xf numFmtId="4" fontId="7" fillId="34" borderId="0" xfId="0" applyNumberFormat="1" applyFont="1" applyFill="1" applyBorder="1" applyAlignment="1">
      <alignment vertical="center"/>
    </xf>
    <xf numFmtId="4" fontId="7" fillId="34" borderId="0" xfId="0" applyNumberFormat="1" applyFont="1" applyFill="1" applyAlignment="1">
      <alignment vertical="center"/>
    </xf>
    <xf numFmtId="0" fontId="7" fillId="34" borderId="0" xfId="0" applyFont="1" applyFill="1" applyAlignment="1">
      <alignment vertical="center"/>
    </xf>
    <xf numFmtId="4" fontId="9" fillId="33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left" vertical="center"/>
    </xf>
    <xf numFmtId="43" fontId="8" fillId="33" borderId="10" xfId="104" applyFont="1" applyFill="1" applyBorder="1" applyAlignment="1">
      <alignment horizontal="center"/>
    </xf>
    <xf numFmtId="0" fontId="10" fillId="33" borderId="14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9" fillId="33" borderId="0" xfId="0" applyFont="1" applyFill="1" applyAlignment="1">
      <alignment horizontal="center" vertical="center"/>
    </xf>
    <xf numFmtId="0" fontId="8" fillId="33" borderId="15" xfId="0" applyNumberFormat="1" applyFont="1" applyFill="1" applyBorder="1" applyAlignment="1">
      <alignment horizontal="center" vertical="center" wrapText="1"/>
    </xf>
    <xf numFmtId="0" fontId="8" fillId="33" borderId="16" xfId="0" applyNumberFormat="1" applyFont="1" applyFill="1" applyBorder="1" applyAlignment="1">
      <alignment horizontal="center" vertical="center" wrapText="1"/>
    </xf>
    <xf numFmtId="0" fontId="8" fillId="33" borderId="12" xfId="0" applyNumberFormat="1" applyFont="1" applyFill="1" applyBorder="1" applyAlignment="1">
      <alignment horizontal="center" vertical="center" wrapText="1"/>
    </xf>
    <xf numFmtId="0" fontId="8" fillId="33" borderId="17" xfId="0" applyNumberFormat="1" applyFont="1" applyFill="1" applyBorder="1" applyAlignment="1">
      <alignment horizontal="center" vertical="center"/>
    </xf>
    <xf numFmtId="0" fontId="8" fillId="33" borderId="11" xfId="0" applyNumberFormat="1" applyFont="1" applyFill="1" applyBorder="1" applyAlignment="1">
      <alignment horizontal="center" vertical="center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8" fillId="33" borderId="21" xfId="0" applyNumberFormat="1" applyFont="1" applyFill="1" applyBorder="1" applyAlignment="1">
      <alignment horizontal="center" vertical="center" wrapText="1"/>
    </xf>
    <xf numFmtId="0" fontId="8" fillId="33" borderId="22" xfId="0" applyNumberFormat="1" applyFont="1" applyFill="1" applyBorder="1" applyAlignment="1">
      <alignment horizontal="center" vertical="center" wrapText="1"/>
    </xf>
    <xf numFmtId="0" fontId="8" fillId="33" borderId="23" xfId="0" applyNumberFormat="1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/>
    </xf>
    <xf numFmtId="4" fontId="9" fillId="33" borderId="10" xfId="0" applyNumberFormat="1" applyFont="1" applyFill="1" applyBorder="1" applyAlignment="1">
      <alignment horizontal="left" vertical="center"/>
    </xf>
    <xf numFmtId="4" fontId="9" fillId="33" borderId="10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textRotation="90"/>
    </xf>
    <xf numFmtId="0" fontId="6" fillId="33" borderId="10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64" applyFont="1" applyFill="1" applyBorder="1" applyAlignment="1">
      <alignment horizontal="center" vertical="center" textRotation="90" wrapText="1"/>
      <protection/>
    </xf>
    <xf numFmtId="4" fontId="6" fillId="33" borderId="13" xfId="0" applyNumberFormat="1" applyFont="1" applyFill="1" applyBorder="1" applyAlignment="1">
      <alignment horizontal="left" vertical="center"/>
    </xf>
    <xf numFmtId="4" fontId="6" fillId="33" borderId="17" xfId="0" applyNumberFormat="1" applyFont="1" applyFill="1" applyBorder="1" applyAlignment="1">
      <alignment horizontal="left" vertical="center"/>
    </xf>
    <xf numFmtId="4" fontId="6" fillId="33" borderId="11" xfId="0" applyNumberFormat="1" applyFont="1" applyFill="1" applyBorder="1" applyAlignment="1">
      <alignment horizontal="left" vertical="center"/>
    </xf>
    <xf numFmtId="4" fontId="6" fillId="33" borderId="10" xfId="0" applyNumberFormat="1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2" xfId="34"/>
    <cellStyle name="Excel Built-in Normal 2 2" xfId="35"/>
    <cellStyle name="Excel Built-in Normal 3" xfId="36"/>
    <cellStyle name="TableStyleLight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0" xfId="58"/>
    <cellStyle name="Обычный 10 2" xfId="59"/>
    <cellStyle name="Обычный 10 3" xfId="60"/>
    <cellStyle name="Обычный 11" xfId="61"/>
    <cellStyle name="Обычный 12" xfId="62"/>
    <cellStyle name="Обычный 13" xfId="63"/>
    <cellStyle name="Обычный 2" xfId="64"/>
    <cellStyle name="Обычный 2 2" xfId="65"/>
    <cellStyle name="Обычный 2 2 2" xfId="66"/>
    <cellStyle name="Обычный 2 3" xfId="67"/>
    <cellStyle name="Обычный 2 4" xfId="68"/>
    <cellStyle name="Обычный 3" xfId="69"/>
    <cellStyle name="Обычный 3 2" xfId="70"/>
    <cellStyle name="Обычный 3 2 2" xfId="71"/>
    <cellStyle name="Обычный 3 3" xfId="72"/>
    <cellStyle name="Обычный 3 4" xfId="73"/>
    <cellStyle name="Обычный 3 5" xfId="74"/>
    <cellStyle name="Обычный 4" xfId="75"/>
    <cellStyle name="Обычный 4 2" xfId="76"/>
    <cellStyle name="Обычный 4 3" xfId="77"/>
    <cellStyle name="Обычный 4 4" xfId="78"/>
    <cellStyle name="Обычный 4 5" xfId="79"/>
    <cellStyle name="Обычный 5" xfId="80"/>
    <cellStyle name="Обычный 5 2" xfId="81"/>
    <cellStyle name="Обычный 6" xfId="82"/>
    <cellStyle name="Обычный 6 2" xfId="83"/>
    <cellStyle name="Обычный 6 3" xfId="84"/>
    <cellStyle name="Обычный 6 4" xfId="85"/>
    <cellStyle name="Обычный 6 5" xfId="86"/>
    <cellStyle name="Обычный 7" xfId="87"/>
    <cellStyle name="Обычный 7 2" xfId="88"/>
    <cellStyle name="Обычный 7 3" xfId="89"/>
    <cellStyle name="Обычный 7 4" xfId="90"/>
    <cellStyle name="Обычный 7 5" xfId="91"/>
    <cellStyle name="Обычный 8" xfId="92"/>
    <cellStyle name="Обычный 8 2" xfId="93"/>
    <cellStyle name="Обычный 9" xfId="94"/>
    <cellStyle name="Обычный 9 2" xfId="95"/>
    <cellStyle name="Обычный 9 3" xfId="96"/>
    <cellStyle name="Followed Hyperlink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Финансовый 2" xfId="106"/>
    <cellStyle name="Финансовый 3" xfId="107"/>
    <cellStyle name="Хороший" xfId="10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view="pageBreakPreview" zoomScale="60" zoomScaleNormal="90" workbookViewId="0" topLeftCell="A1">
      <selection activeCell="K1" sqref="K1:L5"/>
    </sheetView>
  </sheetViews>
  <sheetFormatPr defaultColWidth="9.140625" defaultRowHeight="15"/>
  <cols>
    <col min="1" max="1" width="5.00390625" style="6" customWidth="1"/>
    <col min="2" max="2" width="64.57421875" style="6" customWidth="1"/>
    <col min="3" max="3" width="23.28125" style="7" customWidth="1"/>
    <col min="4" max="4" width="20.421875" style="7" customWidth="1"/>
    <col min="5" max="5" width="14.8515625" style="7" bestFit="1" customWidth="1"/>
    <col min="6" max="6" width="20.7109375" style="7" customWidth="1"/>
    <col min="7" max="7" width="12.00390625" style="7" customWidth="1"/>
    <col min="8" max="8" width="15.8515625" style="7" customWidth="1"/>
    <col min="9" max="9" width="13.421875" style="7" customWidth="1"/>
    <col min="10" max="10" width="25.00390625" style="7" customWidth="1"/>
    <col min="11" max="11" width="36.7109375" style="7" customWidth="1"/>
    <col min="12" max="12" width="28.28125" style="7" customWidth="1"/>
    <col min="13" max="13" width="15.28125" style="5" customWidth="1"/>
    <col min="14" max="14" width="21.140625" style="6" customWidth="1"/>
    <col min="15" max="15" width="15.421875" style="6" customWidth="1"/>
    <col min="16" max="16" width="18.7109375" style="6" customWidth="1"/>
    <col min="17" max="17" width="15.00390625" style="6" customWidth="1"/>
    <col min="18" max="18" width="12.8515625" style="6" bestFit="1" customWidth="1"/>
    <col min="19" max="16384" width="9.140625" style="6" customWidth="1"/>
  </cols>
  <sheetData>
    <row r="1" spans="1:12" ht="20.25">
      <c r="A1" s="35"/>
      <c r="B1" s="35"/>
      <c r="C1" s="36"/>
      <c r="D1" s="36"/>
      <c r="E1" s="36"/>
      <c r="F1" s="36"/>
      <c r="G1" s="36"/>
      <c r="H1" s="36"/>
      <c r="I1" s="36"/>
      <c r="J1" s="36"/>
      <c r="K1" s="37"/>
      <c r="L1" s="38"/>
    </row>
    <row r="2" spans="1:12" ht="20.25">
      <c r="A2" s="35"/>
      <c r="B2" s="35"/>
      <c r="C2" s="36"/>
      <c r="D2" s="36"/>
      <c r="E2" s="36"/>
      <c r="F2" s="36"/>
      <c r="G2" s="36"/>
      <c r="H2" s="36"/>
      <c r="I2" s="36"/>
      <c r="J2" s="36"/>
      <c r="K2" s="37"/>
      <c r="L2" s="38"/>
    </row>
    <row r="3" spans="1:12" ht="20.25">
      <c r="A3" s="35"/>
      <c r="B3" s="35"/>
      <c r="C3" s="36"/>
      <c r="D3" s="36"/>
      <c r="E3" s="36"/>
      <c r="F3" s="36"/>
      <c r="G3" s="36"/>
      <c r="H3" s="36"/>
      <c r="I3" s="36"/>
      <c r="J3" s="36"/>
      <c r="K3" s="37"/>
      <c r="L3" s="38"/>
    </row>
    <row r="4" spans="1:12" ht="20.25">
      <c r="A4" s="35"/>
      <c r="B4" s="35"/>
      <c r="C4" s="36"/>
      <c r="D4" s="36"/>
      <c r="E4" s="36"/>
      <c r="F4" s="36"/>
      <c r="G4" s="36"/>
      <c r="H4" s="36"/>
      <c r="I4" s="36"/>
      <c r="J4" s="36"/>
      <c r="K4" s="37"/>
      <c r="L4" s="38"/>
    </row>
    <row r="5" spans="1:12" ht="20.25">
      <c r="A5" s="35"/>
      <c r="B5" s="35"/>
      <c r="C5" s="36"/>
      <c r="D5" s="36"/>
      <c r="E5" s="36"/>
      <c r="F5" s="36"/>
      <c r="G5" s="36"/>
      <c r="H5" s="36"/>
      <c r="I5" s="36"/>
      <c r="J5" s="36"/>
      <c r="K5" s="37"/>
      <c r="L5" s="38"/>
    </row>
    <row r="6" spans="1:12" ht="14.25" customHeight="1">
      <c r="A6" s="60" t="s">
        <v>64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2" ht="20.25" hidden="1">
      <c r="A7" s="35"/>
      <c r="B7" s="35"/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2" ht="12.75" customHeight="1">
      <c r="A8" s="61" t="s">
        <v>48</v>
      </c>
      <c r="B8" s="61" t="s">
        <v>0</v>
      </c>
      <c r="C8" s="61" t="s">
        <v>49</v>
      </c>
      <c r="D8" s="64"/>
      <c r="E8" s="64"/>
      <c r="F8" s="64"/>
      <c r="G8" s="64"/>
      <c r="H8" s="64"/>
      <c r="I8" s="64"/>
      <c r="J8" s="64"/>
      <c r="K8" s="64"/>
      <c r="L8" s="65"/>
    </row>
    <row r="9" spans="1:12" ht="12.75" customHeight="1">
      <c r="A9" s="62"/>
      <c r="B9" s="62"/>
      <c r="C9" s="62"/>
      <c r="D9" s="61" t="s">
        <v>55</v>
      </c>
      <c r="E9" s="66" t="s">
        <v>50</v>
      </c>
      <c r="F9" s="67"/>
      <c r="G9" s="66" t="s">
        <v>51</v>
      </c>
      <c r="H9" s="67"/>
      <c r="I9" s="66" t="s">
        <v>52</v>
      </c>
      <c r="J9" s="67"/>
      <c r="K9" s="61" t="s">
        <v>53</v>
      </c>
      <c r="L9" s="61" t="s">
        <v>54</v>
      </c>
    </row>
    <row r="10" spans="1:12" ht="12.75" customHeight="1">
      <c r="A10" s="62"/>
      <c r="B10" s="62"/>
      <c r="C10" s="62"/>
      <c r="D10" s="76"/>
      <c r="E10" s="68"/>
      <c r="F10" s="69"/>
      <c r="G10" s="68"/>
      <c r="H10" s="69"/>
      <c r="I10" s="68"/>
      <c r="J10" s="69"/>
      <c r="K10" s="62"/>
      <c r="L10" s="62"/>
    </row>
    <row r="11" spans="1:12" ht="60" customHeight="1">
      <c r="A11" s="62"/>
      <c r="B11" s="62"/>
      <c r="C11" s="63"/>
      <c r="D11" s="77"/>
      <c r="E11" s="70"/>
      <c r="F11" s="71"/>
      <c r="G11" s="70"/>
      <c r="H11" s="71"/>
      <c r="I11" s="70"/>
      <c r="J11" s="71"/>
      <c r="K11" s="63"/>
      <c r="L11" s="63"/>
    </row>
    <row r="12" spans="1:13" s="1" customFormat="1" ht="20.25">
      <c r="A12" s="63"/>
      <c r="B12" s="63"/>
      <c r="C12" s="39" t="s">
        <v>27</v>
      </c>
      <c r="D12" s="39" t="s">
        <v>27</v>
      </c>
      <c r="E12" s="39" t="s">
        <v>56</v>
      </c>
      <c r="F12" s="39" t="s">
        <v>27</v>
      </c>
      <c r="G12" s="39" t="s">
        <v>56</v>
      </c>
      <c r="H12" s="39" t="s">
        <v>27</v>
      </c>
      <c r="I12" s="39" t="s">
        <v>56</v>
      </c>
      <c r="J12" s="39" t="s">
        <v>27</v>
      </c>
      <c r="K12" s="39" t="s">
        <v>27</v>
      </c>
      <c r="L12" s="39" t="s">
        <v>27</v>
      </c>
      <c r="M12" s="8"/>
    </row>
    <row r="13" spans="1:13" s="1" customFormat="1" ht="20.25">
      <c r="A13" s="40">
        <v>1</v>
      </c>
      <c r="B13" s="40">
        <v>2</v>
      </c>
      <c r="C13" s="40">
        <v>3</v>
      </c>
      <c r="D13" s="40">
        <v>4</v>
      </c>
      <c r="E13" s="40">
        <v>5</v>
      </c>
      <c r="F13" s="40">
        <v>6</v>
      </c>
      <c r="G13" s="40">
        <v>7</v>
      </c>
      <c r="H13" s="40">
        <v>8</v>
      </c>
      <c r="I13" s="40">
        <v>9</v>
      </c>
      <c r="J13" s="40">
        <v>10</v>
      </c>
      <c r="K13" s="41">
        <v>11</v>
      </c>
      <c r="L13" s="41">
        <v>12</v>
      </c>
      <c r="M13" s="8"/>
    </row>
    <row r="14" spans="1:17" ht="20.25" customHeight="1">
      <c r="A14" s="75" t="s">
        <v>58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12"/>
      <c r="N14" s="10"/>
      <c r="P14" s="10"/>
      <c r="Q14" s="10"/>
    </row>
    <row r="15" spans="1:17" ht="22.5" customHeight="1">
      <c r="A15" s="73" t="s">
        <v>59</v>
      </c>
      <c r="B15" s="73"/>
      <c r="C15" s="73"/>
      <c r="D15" s="72"/>
      <c r="E15" s="72"/>
      <c r="F15" s="72"/>
      <c r="G15" s="72"/>
      <c r="H15" s="72"/>
      <c r="I15" s="72"/>
      <c r="J15" s="72"/>
      <c r="K15" s="72"/>
      <c r="L15" s="72"/>
      <c r="M15" s="12"/>
      <c r="N15" s="10"/>
      <c r="O15" s="10"/>
      <c r="P15" s="10"/>
      <c r="Q15" s="10"/>
    </row>
    <row r="16" spans="1:17" ht="24.75" customHeight="1">
      <c r="A16" s="41">
        <v>1</v>
      </c>
      <c r="B16" s="42" t="s">
        <v>35</v>
      </c>
      <c r="C16" s="43">
        <v>1123942</v>
      </c>
      <c r="D16" s="44"/>
      <c r="E16" s="45">
        <v>246</v>
      </c>
      <c r="F16" s="45">
        <v>1123942</v>
      </c>
      <c r="G16" s="44"/>
      <c r="H16" s="44"/>
      <c r="I16" s="44"/>
      <c r="J16" s="44"/>
      <c r="K16" s="44"/>
      <c r="L16" s="44"/>
      <c r="M16" s="12"/>
      <c r="N16" s="10"/>
      <c r="O16" s="10"/>
      <c r="P16" s="10"/>
      <c r="Q16" s="10"/>
    </row>
    <row r="17" spans="1:17" ht="24.75" customHeight="1">
      <c r="A17" s="41">
        <f>A16+1</f>
        <v>2</v>
      </c>
      <c r="B17" s="42" t="s">
        <v>36</v>
      </c>
      <c r="C17" s="43">
        <v>1123942</v>
      </c>
      <c r="D17" s="44"/>
      <c r="E17" s="45">
        <v>246</v>
      </c>
      <c r="F17" s="45">
        <v>1123942</v>
      </c>
      <c r="G17" s="44"/>
      <c r="H17" s="44"/>
      <c r="I17" s="44"/>
      <c r="J17" s="44"/>
      <c r="K17" s="44"/>
      <c r="L17" s="44"/>
      <c r="M17" s="12"/>
      <c r="N17" s="10"/>
      <c r="O17" s="10"/>
      <c r="P17" s="10"/>
      <c r="Q17" s="10"/>
    </row>
    <row r="18" spans="1:17" ht="24.75" customHeight="1">
      <c r="A18" s="41">
        <f>A17+1</f>
        <v>3</v>
      </c>
      <c r="B18" s="42" t="s">
        <v>33</v>
      </c>
      <c r="C18" s="43">
        <v>2746930</v>
      </c>
      <c r="D18" s="44"/>
      <c r="E18" s="45">
        <v>616</v>
      </c>
      <c r="F18" s="45">
        <v>2746930</v>
      </c>
      <c r="G18" s="44"/>
      <c r="H18" s="44"/>
      <c r="I18" s="44"/>
      <c r="J18" s="44"/>
      <c r="K18" s="44"/>
      <c r="L18" s="44"/>
      <c r="M18" s="12"/>
      <c r="N18" s="10"/>
      <c r="O18" s="10"/>
      <c r="P18" s="10"/>
      <c r="Q18" s="10"/>
    </row>
    <row r="19" spans="1:17" ht="24.75" customHeight="1">
      <c r="A19" s="41">
        <f>A18+1</f>
        <v>4</v>
      </c>
      <c r="B19" s="42" t="s">
        <v>34</v>
      </c>
      <c r="C19" s="43">
        <v>1845929</v>
      </c>
      <c r="D19" s="44"/>
      <c r="E19" s="45">
        <v>411</v>
      </c>
      <c r="F19" s="45">
        <v>1845929</v>
      </c>
      <c r="G19" s="44"/>
      <c r="H19" s="44"/>
      <c r="I19" s="44"/>
      <c r="J19" s="44"/>
      <c r="K19" s="44"/>
      <c r="L19" s="44"/>
      <c r="M19" s="12"/>
      <c r="N19" s="10"/>
      <c r="O19" s="10"/>
      <c r="P19" s="10"/>
      <c r="Q19" s="10"/>
    </row>
    <row r="20" spans="1:17" ht="24.75" customHeight="1">
      <c r="A20" s="41">
        <f>A19+1</f>
        <v>5</v>
      </c>
      <c r="B20" s="42" t="s">
        <v>32</v>
      </c>
      <c r="C20" s="43">
        <v>2800418</v>
      </c>
      <c r="D20" s="44"/>
      <c r="E20" s="45">
        <v>607</v>
      </c>
      <c r="F20" s="45">
        <v>2800418</v>
      </c>
      <c r="G20" s="44"/>
      <c r="H20" s="44"/>
      <c r="I20" s="44"/>
      <c r="J20" s="44"/>
      <c r="K20" s="44"/>
      <c r="L20" s="44"/>
      <c r="M20" s="12"/>
      <c r="N20" s="10"/>
      <c r="O20" s="10"/>
      <c r="P20" s="10"/>
      <c r="Q20" s="10"/>
    </row>
    <row r="21" spans="1:17" ht="24.75" customHeight="1">
      <c r="A21" s="46" t="s">
        <v>57</v>
      </c>
      <c r="B21" s="46"/>
      <c r="C21" s="45">
        <f aca="true" t="shared" si="0" ref="C21:L21">SUM(C16:C20)</f>
        <v>9641161</v>
      </c>
      <c r="D21" s="45">
        <f t="shared" si="0"/>
        <v>0</v>
      </c>
      <c r="E21" s="45">
        <f t="shared" si="0"/>
        <v>2126</v>
      </c>
      <c r="F21" s="45">
        <f t="shared" si="0"/>
        <v>9641161</v>
      </c>
      <c r="G21" s="45">
        <f t="shared" si="0"/>
        <v>0</v>
      </c>
      <c r="H21" s="45">
        <f t="shared" si="0"/>
        <v>0</v>
      </c>
      <c r="I21" s="45">
        <f t="shared" si="0"/>
        <v>0</v>
      </c>
      <c r="J21" s="45">
        <f t="shared" si="0"/>
        <v>0</v>
      </c>
      <c r="K21" s="45">
        <f t="shared" si="0"/>
        <v>0</v>
      </c>
      <c r="L21" s="45">
        <f t="shared" si="0"/>
        <v>0</v>
      </c>
      <c r="M21" s="12"/>
      <c r="N21" s="10"/>
      <c r="P21" s="10"/>
      <c r="Q21" s="10"/>
    </row>
    <row r="22" spans="1:17" ht="24.75" customHeight="1">
      <c r="A22" s="74" t="s">
        <v>61</v>
      </c>
      <c r="B22" s="74"/>
      <c r="C22" s="74"/>
      <c r="D22" s="72"/>
      <c r="E22" s="72"/>
      <c r="F22" s="72"/>
      <c r="G22" s="72"/>
      <c r="H22" s="72"/>
      <c r="I22" s="72"/>
      <c r="J22" s="72"/>
      <c r="K22" s="72"/>
      <c r="L22" s="72"/>
      <c r="M22" s="12"/>
      <c r="N22" s="10"/>
      <c r="O22" s="10"/>
      <c r="P22" s="10"/>
      <c r="Q22" s="10"/>
    </row>
    <row r="23" spans="1:17" ht="24.75" customHeight="1">
      <c r="A23" s="41">
        <f>A20+1</f>
        <v>6</v>
      </c>
      <c r="B23" s="47" t="s">
        <v>37</v>
      </c>
      <c r="C23" s="43">
        <v>3325302</v>
      </c>
      <c r="D23" s="45"/>
      <c r="E23" s="48">
        <v>720</v>
      </c>
      <c r="F23" s="43">
        <v>3325302</v>
      </c>
      <c r="G23" s="45"/>
      <c r="H23" s="45"/>
      <c r="I23" s="45"/>
      <c r="J23" s="43"/>
      <c r="K23" s="43"/>
      <c r="L23" s="43"/>
      <c r="M23" s="12"/>
      <c r="N23" s="10"/>
      <c r="P23" s="10"/>
      <c r="Q23" s="10"/>
    </row>
    <row r="24" spans="1:17" ht="24.75" customHeight="1">
      <c r="A24" s="41">
        <f>A23+1</f>
        <v>7</v>
      </c>
      <c r="B24" s="47" t="s">
        <v>38</v>
      </c>
      <c r="C24" s="43">
        <v>4218150</v>
      </c>
      <c r="D24" s="45"/>
      <c r="E24" s="48">
        <v>720</v>
      </c>
      <c r="F24" s="43">
        <v>3325302</v>
      </c>
      <c r="G24" s="45"/>
      <c r="H24" s="45"/>
      <c r="I24" s="45">
        <v>672</v>
      </c>
      <c r="J24" s="43">
        <v>892848</v>
      </c>
      <c r="K24" s="43"/>
      <c r="L24" s="43"/>
      <c r="M24" s="12"/>
      <c r="N24" s="10"/>
      <c r="P24" s="10"/>
      <c r="Q24" s="10"/>
    </row>
    <row r="25" spans="1:17" ht="24.75" customHeight="1">
      <c r="A25" s="41">
        <f>A24+1</f>
        <v>8</v>
      </c>
      <c r="B25" s="47" t="s">
        <v>39</v>
      </c>
      <c r="C25" s="43">
        <v>4218150</v>
      </c>
      <c r="D25" s="45"/>
      <c r="E25" s="48">
        <v>720</v>
      </c>
      <c r="F25" s="43">
        <v>3325302</v>
      </c>
      <c r="G25" s="45"/>
      <c r="H25" s="45"/>
      <c r="I25" s="45">
        <v>672</v>
      </c>
      <c r="J25" s="43">
        <v>892848</v>
      </c>
      <c r="K25" s="43"/>
      <c r="L25" s="43"/>
      <c r="M25" s="12"/>
      <c r="N25" s="10"/>
      <c r="P25" s="10"/>
      <c r="Q25" s="10"/>
    </row>
    <row r="26" spans="1:17" ht="24.75" customHeight="1">
      <c r="A26" s="41">
        <f>A25+1</f>
        <v>9</v>
      </c>
      <c r="B26" s="47" t="s">
        <v>40</v>
      </c>
      <c r="C26" s="43">
        <v>4233734</v>
      </c>
      <c r="D26" s="45"/>
      <c r="E26" s="48">
        <v>760.06</v>
      </c>
      <c r="F26" s="43">
        <v>2878563</v>
      </c>
      <c r="G26" s="45"/>
      <c r="H26" s="45"/>
      <c r="I26" s="45">
        <v>818</v>
      </c>
      <c r="J26" s="43">
        <v>1355171</v>
      </c>
      <c r="K26" s="43"/>
      <c r="L26" s="43"/>
      <c r="M26" s="12"/>
      <c r="N26" s="10"/>
      <c r="P26" s="10"/>
      <c r="Q26" s="10"/>
    </row>
    <row r="27" spans="1:17" ht="24.75" customHeight="1">
      <c r="A27" s="78" t="s">
        <v>57</v>
      </c>
      <c r="B27" s="78"/>
      <c r="C27" s="45">
        <f aca="true" t="shared" si="1" ref="C27:L27">SUM(C23:C26)</f>
        <v>15995336</v>
      </c>
      <c r="D27" s="45">
        <f t="shared" si="1"/>
        <v>0</v>
      </c>
      <c r="E27" s="45">
        <f t="shared" si="1"/>
        <v>2920.06</v>
      </c>
      <c r="F27" s="45">
        <f t="shared" si="1"/>
        <v>12854469</v>
      </c>
      <c r="G27" s="45">
        <f t="shared" si="1"/>
        <v>0</v>
      </c>
      <c r="H27" s="45">
        <f t="shared" si="1"/>
        <v>0</v>
      </c>
      <c r="I27" s="45">
        <f t="shared" si="1"/>
        <v>2162</v>
      </c>
      <c r="J27" s="45">
        <f t="shared" si="1"/>
        <v>3140867</v>
      </c>
      <c r="K27" s="45">
        <f t="shared" si="1"/>
        <v>0</v>
      </c>
      <c r="L27" s="45">
        <f t="shared" si="1"/>
        <v>0</v>
      </c>
      <c r="M27" s="12"/>
      <c r="N27" s="10"/>
      <c r="O27" s="10"/>
      <c r="P27" s="10"/>
      <c r="Q27" s="10"/>
    </row>
    <row r="28" spans="1:17" ht="24.75" customHeight="1">
      <c r="A28" s="74" t="s">
        <v>65</v>
      </c>
      <c r="B28" s="74"/>
      <c r="C28" s="74"/>
      <c r="D28" s="72"/>
      <c r="E28" s="72"/>
      <c r="F28" s="72"/>
      <c r="G28" s="72"/>
      <c r="H28" s="72"/>
      <c r="I28" s="72"/>
      <c r="J28" s="72"/>
      <c r="K28" s="72"/>
      <c r="L28" s="72"/>
      <c r="M28" s="12"/>
      <c r="N28" s="10"/>
      <c r="P28" s="10"/>
      <c r="Q28" s="10"/>
    </row>
    <row r="29" spans="1:17" s="53" customFormat="1" ht="24.75" customHeight="1">
      <c r="A29" s="40">
        <f>A26+1</f>
        <v>10</v>
      </c>
      <c r="B29" s="55" t="s">
        <v>2</v>
      </c>
      <c r="C29" s="43">
        <v>106830</v>
      </c>
      <c r="D29" s="54"/>
      <c r="E29" s="54"/>
      <c r="F29" s="54"/>
      <c r="G29" s="54"/>
      <c r="H29" s="54"/>
      <c r="I29" s="54"/>
      <c r="J29" s="54"/>
      <c r="K29" s="45">
        <v>106830</v>
      </c>
      <c r="L29" s="54"/>
      <c r="M29" s="51"/>
      <c r="N29" s="52"/>
      <c r="P29" s="52"/>
      <c r="Q29" s="52"/>
    </row>
    <row r="30" spans="1:17" s="53" customFormat="1" ht="24.75" customHeight="1">
      <c r="A30" s="40">
        <f>A29+1</f>
        <v>11</v>
      </c>
      <c r="B30" s="47" t="s">
        <v>1</v>
      </c>
      <c r="C30" s="43">
        <v>91743</v>
      </c>
      <c r="D30" s="45"/>
      <c r="E30" s="48"/>
      <c r="F30" s="43"/>
      <c r="G30" s="48"/>
      <c r="H30" s="48"/>
      <c r="I30" s="48"/>
      <c r="J30" s="43"/>
      <c r="K30" s="43">
        <v>91743</v>
      </c>
      <c r="L30" s="43"/>
      <c r="M30" s="51"/>
      <c r="N30" s="52"/>
      <c r="O30" s="52"/>
      <c r="P30" s="52"/>
      <c r="Q30" s="52"/>
    </row>
    <row r="31" spans="1:17" s="53" customFormat="1" ht="24.75" customHeight="1">
      <c r="A31" s="40">
        <f>A30+1</f>
        <v>12</v>
      </c>
      <c r="B31" s="55" t="s">
        <v>3</v>
      </c>
      <c r="C31" s="43">
        <v>265760</v>
      </c>
      <c r="D31" s="56">
        <v>265760</v>
      </c>
      <c r="E31" s="54"/>
      <c r="F31" s="54"/>
      <c r="G31" s="54"/>
      <c r="H31" s="54"/>
      <c r="I31" s="54"/>
      <c r="J31" s="54"/>
      <c r="K31" s="54"/>
      <c r="L31" s="54"/>
      <c r="M31" s="51"/>
      <c r="N31" s="52"/>
      <c r="P31" s="52"/>
      <c r="Q31" s="52"/>
    </row>
    <row r="32" spans="1:17" ht="24.75" customHeight="1">
      <c r="A32" s="78" t="s">
        <v>57</v>
      </c>
      <c r="B32" s="78"/>
      <c r="C32" s="45">
        <f aca="true" t="shared" si="2" ref="C32:L32">SUM(C29:C31)</f>
        <v>464333</v>
      </c>
      <c r="D32" s="45">
        <f t="shared" si="2"/>
        <v>265760</v>
      </c>
      <c r="E32" s="45">
        <f t="shared" si="2"/>
        <v>0</v>
      </c>
      <c r="F32" s="45">
        <f t="shared" si="2"/>
        <v>0</v>
      </c>
      <c r="G32" s="45">
        <f t="shared" si="2"/>
        <v>0</v>
      </c>
      <c r="H32" s="45">
        <f t="shared" si="2"/>
        <v>0</v>
      </c>
      <c r="I32" s="45">
        <f t="shared" si="2"/>
        <v>0</v>
      </c>
      <c r="J32" s="45">
        <f t="shared" si="2"/>
        <v>0</v>
      </c>
      <c r="K32" s="45">
        <f t="shared" si="2"/>
        <v>198573</v>
      </c>
      <c r="L32" s="45">
        <f t="shared" si="2"/>
        <v>0</v>
      </c>
      <c r="M32" s="12"/>
      <c r="N32" s="10"/>
      <c r="O32" s="10"/>
      <c r="P32" s="10"/>
      <c r="Q32" s="10"/>
    </row>
    <row r="33" spans="1:17" ht="24.75" customHeight="1">
      <c r="A33" s="74" t="s">
        <v>60</v>
      </c>
      <c r="B33" s="74"/>
      <c r="C33" s="74"/>
      <c r="D33" s="72"/>
      <c r="E33" s="72"/>
      <c r="F33" s="72"/>
      <c r="G33" s="72"/>
      <c r="H33" s="72"/>
      <c r="I33" s="72"/>
      <c r="J33" s="72"/>
      <c r="K33" s="72"/>
      <c r="L33" s="72"/>
      <c r="M33" s="12"/>
      <c r="N33" s="10"/>
      <c r="P33" s="10"/>
      <c r="Q33" s="10"/>
    </row>
    <row r="34" spans="1:17" ht="24.75" customHeight="1">
      <c r="A34" s="41">
        <f>A31+1</f>
        <v>13</v>
      </c>
      <c r="B34" s="47" t="s">
        <v>42</v>
      </c>
      <c r="C34" s="43">
        <v>5017166</v>
      </c>
      <c r="D34" s="45"/>
      <c r="E34" s="45">
        <v>440.8</v>
      </c>
      <c r="F34" s="43">
        <v>2566980</v>
      </c>
      <c r="G34" s="48"/>
      <c r="H34" s="48"/>
      <c r="I34" s="48">
        <v>818</v>
      </c>
      <c r="J34" s="43">
        <v>2339209</v>
      </c>
      <c r="K34" s="45">
        <v>110977</v>
      </c>
      <c r="L34" s="45"/>
      <c r="M34" s="12"/>
      <c r="N34" s="10"/>
      <c r="O34" s="10"/>
      <c r="P34" s="10"/>
      <c r="Q34" s="10"/>
    </row>
    <row r="35" spans="1:17" ht="24.75" customHeight="1">
      <c r="A35" s="41">
        <f>A34+1</f>
        <v>14</v>
      </c>
      <c r="B35" s="47" t="s">
        <v>43</v>
      </c>
      <c r="C35" s="43">
        <v>6521265</v>
      </c>
      <c r="D35" s="45"/>
      <c r="E35" s="45">
        <v>533</v>
      </c>
      <c r="F35" s="45">
        <v>3423323</v>
      </c>
      <c r="G35" s="48"/>
      <c r="H35" s="48"/>
      <c r="I35" s="48">
        <v>818</v>
      </c>
      <c r="J35" s="43">
        <v>3003847</v>
      </c>
      <c r="K35" s="45">
        <v>94095</v>
      </c>
      <c r="L35" s="45"/>
      <c r="M35" s="12"/>
      <c r="N35" s="10"/>
      <c r="O35" s="10"/>
      <c r="P35" s="10"/>
      <c r="Q35" s="10"/>
    </row>
    <row r="36" spans="1:17" ht="24.75" customHeight="1">
      <c r="A36" s="41">
        <f>A35+1</f>
        <v>15</v>
      </c>
      <c r="B36" s="47" t="s">
        <v>44</v>
      </c>
      <c r="C36" s="43">
        <v>508743</v>
      </c>
      <c r="D36" s="45"/>
      <c r="E36" s="45"/>
      <c r="F36" s="45"/>
      <c r="G36" s="48">
        <v>224.3</v>
      </c>
      <c r="H36" s="48">
        <v>414648</v>
      </c>
      <c r="I36" s="48"/>
      <c r="J36" s="43"/>
      <c r="K36" s="45">
        <f>94095</f>
        <v>94095</v>
      </c>
      <c r="L36" s="45"/>
      <c r="M36" s="12"/>
      <c r="N36" s="10"/>
      <c r="O36" s="10"/>
      <c r="P36" s="10"/>
      <c r="Q36" s="10"/>
    </row>
    <row r="37" spans="1:17" ht="24.75" customHeight="1">
      <c r="A37" s="41">
        <f>A36+1</f>
        <v>16</v>
      </c>
      <c r="B37" s="47" t="s">
        <v>45</v>
      </c>
      <c r="C37" s="43">
        <v>7044877</v>
      </c>
      <c r="D37" s="45"/>
      <c r="E37" s="45">
        <v>522</v>
      </c>
      <c r="F37" s="45">
        <v>3301288</v>
      </c>
      <c r="G37" s="48">
        <v>223.4</v>
      </c>
      <c r="H37" s="48">
        <v>430616</v>
      </c>
      <c r="I37" s="48">
        <v>818</v>
      </c>
      <c r="J37" s="43">
        <v>3217274</v>
      </c>
      <c r="K37" s="45">
        <f>95699</f>
        <v>95699</v>
      </c>
      <c r="L37" s="45"/>
      <c r="M37" s="12"/>
      <c r="N37" s="10"/>
      <c r="O37" s="10"/>
      <c r="P37" s="10"/>
      <c r="Q37" s="10"/>
    </row>
    <row r="38" spans="1:17" ht="24.75" customHeight="1">
      <c r="A38" s="78" t="s">
        <v>57</v>
      </c>
      <c r="B38" s="78"/>
      <c r="C38" s="45">
        <f>SUM(C34:C37)</f>
        <v>19092051</v>
      </c>
      <c r="D38" s="45">
        <f aca="true" t="shared" si="3" ref="D38:L38">SUM(D34:D37)</f>
        <v>0</v>
      </c>
      <c r="E38" s="45">
        <f t="shared" si="3"/>
        <v>1495.8</v>
      </c>
      <c r="F38" s="45">
        <f t="shared" si="3"/>
        <v>9291591</v>
      </c>
      <c r="G38" s="45">
        <f t="shared" si="3"/>
        <v>447.70000000000005</v>
      </c>
      <c r="H38" s="45">
        <f t="shared" si="3"/>
        <v>845264</v>
      </c>
      <c r="I38" s="45">
        <f t="shared" si="3"/>
        <v>2454</v>
      </c>
      <c r="J38" s="45">
        <f t="shared" si="3"/>
        <v>8560330</v>
      </c>
      <c r="K38" s="45">
        <f t="shared" si="3"/>
        <v>394866</v>
      </c>
      <c r="L38" s="45">
        <f t="shared" si="3"/>
        <v>0</v>
      </c>
      <c r="M38" s="12"/>
      <c r="N38" s="10"/>
      <c r="O38" s="10"/>
      <c r="P38" s="10"/>
      <c r="Q38" s="10"/>
    </row>
    <row r="39" spans="1:17" ht="17.25" customHeight="1">
      <c r="A39" s="74" t="s">
        <v>62</v>
      </c>
      <c r="B39" s="74"/>
      <c r="C39" s="74"/>
      <c r="D39" s="72"/>
      <c r="E39" s="72"/>
      <c r="F39" s="72"/>
      <c r="G39" s="72"/>
      <c r="H39" s="72"/>
      <c r="I39" s="72"/>
      <c r="J39" s="72"/>
      <c r="K39" s="72"/>
      <c r="L39" s="72"/>
      <c r="M39" s="12"/>
      <c r="N39" s="10"/>
      <c r="P39" s="10"/>
      <c r="Q39" s="10"/>
    </row>
    <row r="40" spans="1:17" ht="24.75" customHeight="1">
      <c r="A40" s="41">
        <f>A37+1</f>
        <v>17</v>
      </c>
      <c r="B40" s="49" t="s">
        <v>46</v>
      </c>
      <c r="C40" s="43">
        <v>1849278</v>
      </c>
      <c r="D40" s="45"/>
      <c r="E40" s="48">
        <v>499</v>
      </c>
      <c r="F40" s="43">
        <v>1849278</v>
      </c>
      <c r="G40" s="48"/>
      <c r="H40" s="48"/>
      <c r="I40" s="48"/>
      <c r="J40" s="48"/>
      <c r="K40" s="43"/>
      <c r="L40" s="43"/>
      <c r="M40" s="12"/>
      <c r="N40" s="10"/>
      <c r="P40" s="10"/>
      <c r="Q40" s="10"/>
    </row>
    <row r="41" spans="1:17" ht="24.75" customHeight="1">
      <c r="A41" s="40">
        <f>A40+1</f>
        <v>18</v>
      </c>
      <c r="B41" s="50" t="s">
        <v>47</v>
      </c>
      <c r="C41" s="43">
        <v>3749636</v>
      </c>
      <c r="D41" s="45"/>
      <c r="E41" s="45">
        <v>1104</v>
      </c>
      <c r="F41" s="45">
        <v>3749636</v>
      </c>
      <c r="G41" s="45"/>
      <c r="H41" s="45"/>
      <c r="I41" s="45"/>
      <c r="J41" s="45"/>
      <c r="K41" s="45"/>
      <c r="L41" s="45"/>
      <c r="M41" s="12"/>
      <c r="N41" s="10"/>
      <c r="P41" s="10"/>
      <c r="Q41" s="10"/>
    </row>
    <row r="42" spans="1:17" ht="24.75" customHeight="1">
      <c r="A42" s="78" t="s">
        <v>57</v>
      </c>
      <c r="B42" s="78"/>
      <c r="C42" s="45">
        <f>SUM(C40:C41)</f>
        <v>5598914</v>
      </c>
      <c r="D42" s="45">
        <f aca="true" t="shared" si="4" ref="D42:L42">SUM(D40:D41)</f>
        <v>0</v>
      </c>
      <c r="E42" s="45">
        <f t="shared" si="4"/>
        <v>1603</v>
      </c>
      <c r="F42" s="45">
        <f t="shared" si="4"/>
        <v>5598914</v>
      </c>
      <c r="G42" s="45">
        <f t="shared" si="4"/>
        <v>0</v>
      </c>
      <c r="H42" s="45">
        <f t="shared" si="4"/>
        <v>0</v>
      </c>
      <c r="I42" s="45">
        <f t="shared" si="4"/>
        <v>0</v>
      </c>
      <c r="J42" s="45">
        <f t="shared" si="4"/>
        <v>0</v>
      </c>
      <c r="K42" s="45">
        <f t="shared" si="4"/>
        <v>0</v>
      </c>
      <c r="L42" s="45">
        <f t="shared" si="4"/>
        <v>0</v>
      </c>
      <c r="M42" s="12"/>
      <c r="N42" s="10"/>
      <c r="O42" s="10"/>
      <c r="P42" s="10"/>
      <c r="Q42" s="10"/>
    </row>
    <row r="43" spans="1:17" ht="24.75" customHeight="1">
      <c r="A43" s="74" t="s">
        <v>63</v>
      </c>
      <c r="B43" s="74"/>
      <c r="C43" s="44">
        <f aca="true" t="shared" si="5" ref="C43:L43">C21+C27+C32+C38+C42</f>
        <v>50791795</v>
      </c>
      <c r="D43" s="44">
        <f t="shared" si="5"/>
        <v>265760</v>
      </c>
      <c r="E43" s="44">
        <f t="shared" si="5"/>
        <v>8144.86</v>
      </c>
      <c r="F43" s="44">
        <f t="shared" si="5"/>
        <v>37386135</v>
      </c>
      <c r="G43" s="44">
        <f t="shared" si="5"/>
        <v>447.70000000000005</v>
      </c>
      <c r="H43" s="44">
        <f t="shared" si="5"/>
        <v>845264</v>
      </c>
      <c r="I43" s="44">
        <f t="shared" si="5"/>
        <v>4616</v>
      </c>
      <c r="J43" s="44">
        <f t="shared" si="5"/>
        <v>11701197</v>
      </c>
      <c r="K43" s="44">
        <f t="shared" si="5"/>
        <v>593439</v>
      </c>
      <c r="L43" s="44">
        <f t="shared" si="5"/>
        <v>0</v>
      </c>
      <c r="M43" s="12"/>
      <c r="N43" s="10"/>
      <c r="O43" s="10"/>
      <c r="P43" s="10"/>
      <c r="Q43" s="10"/>
    </row>
    <row r="44" spans="1:12" ht="12.75">
      <c r="A44" s="57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</row>
    <row r="45" spans="1:12" ht="12.75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</row>
    <row r="46" spans="1:12" ht="12.75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</row>
    <row r="47" spans="1:12" ht="12.7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</row>
    <row r="48" spans="1:12" ht="12.75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</row>
    <row r="49" spans="1:12" ht="12.75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</row>
  </sheetData>
  <sheetProtection/>
  <mergeCells count="28">
    <mergeCell ref="A38:B38"/>
    <mergeCell ref="A27:B27"/>
    <mergeCell ref="A39:C39"/>
    <mergeCell ref="D39:L39"/>
    <mergeCell ref="A42:B42"/>
    <mergeCell ref="A43:B43"/>
    <mergeCell ref="A28:C28"/>
    <mergeCell ref="D28:L28"/>
    <mergeCell ref="A32:B32"/>
    <mergeCell ref="A33:C33"/>
    <mergeCell ref="D33:L33"/>
    <mergeCell ref="G9:H11"/>
    <mergeCell ref="A15:C15"/>
    <mergeCell ref="D15:L15"/>
    <mergeCell ref="A22:C22"/>
    <mergeCell ref="D22:L22"/>
    <mergeCell ref="A14:L14"/>
    <mergeCell ref="D9:D11"/>
    <mergeCell ref="A44:L49"/>
    <mergeCell ref="A6:L6"/>
    <mergeCell ref="A8:A12"/>
    <mergeCell ref="B8:B12"/>
    <mergeCell ref="C8:C11"/>
    <mergeCell ref="D8:L8"/>
    <mergeCell ref="K9:K11"/>
    <mergeCell ref="L9:L11"/>
    <mergeCell ref="I9:J11"/>
    <mergeCell ref="E9:F11"/>
  </mergeCells>
  <printOptions horizontalCentered="1"/>
  <pageMargins left="0.15748031496062992" right="0.15748031496062992" top="0.35433070866141736" bottom="0.2362204724409449" header="0.15748031496062992" footer="0.15748031496062992"/>
  <pageSetup fitToHeight="10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tabSelected="1" view="pageBreakPreview" zoomScale="76" zoomScaleNormal="90" zoomScaleSheetLayoutView="76" zoomScalePageLayoutView="0" workbookViewId="0" topLeftCell="A1">
      <selection activeCell="A17" sqref="A17"/>
    </sheetView>
  </sheetViews>
  <sheetFormatPr defaultColWidth="9.140625" defaultRowHeight="15"/>
  <cols>
    <col min="1" max="1" width="6.8515625" style="33" customWidth="1"/>
    <col min="2" max="2" width="50.00390625" style="33" customWidth="1"/>
    <col min="3" max="3" width="12.28125" style="34" customWidth="1"/>
    <col min="4" max="4" width="9.57421875" style="33" customWidth="1"/>
    <col min="5" max="5" width="15.421875" style="33" customWidth="1"/>
    <col min="6" max="6" width="8.8515625" style="33" customWidth="1"/>
    <col min="7" max="7" width="10.57421875" style="33" customWidth="1"/>
    <col min="8" max="8" width="12.7109375" style="33" customWidth="1"/>
    <col min="9" max="9" width="13.7109375" style="33" customWidth="1"/>
    <col min="10" max="10" width="12.140625" style="33" customWidth="1"/>
    <col min="11" max="11" width="12.00390625" style="33" bestFit="1" customWidth="1"/>
    <col min="12" max="12" width="17.140625" style="33" customWidth="1"/>
    <col min="13" max="15" width="12.00390625" style="33" bestFit="1" customWidth="1"/>
    <col min="16" max="16" width="17.00390625" style="33" customWidth="1"/>
    <col min="17" max="17" width="13.7109375" style="33" customWidth="1"/>
    <col min="18" max="18" width="12.57421875" style="33" customWidth="1"/>
    <col min="19" max="19" width="14.28125" style="33" customWidth="1"/>
    <col min="20" max="20" width="15.28125" style="33" customWidth="1"/>
    <col min="21" max="16384" width="9.140625" style="33" customWidth="1"/>
  </cols>
  <sheetData>
    <row r="1" spans="18:19" ht="15">
      <c r="R1" s="3" t="s">
        <v>70</v>
      </c>
      <c r="S1" s="1"/>
    </row>
    <row r="2" spans="18:19" ht="15">
      <c r="R2" s="3" t="s">
        <v>71</v>
      </c>
      <c r="S2" s="1"/>
    </row>
    <row r="3" spans="18:19" ht="15">
      <c r="R3" s="3" t="s">
        <v>72</v>
      </c>
      <c r="S3" s="1"/>
    </row>
    <row r="4" spans="18:19" ht="15">
      <c r="R4" s="3" t="s">
        <v>74</v>
      </c>
      <c r="S4" s="1"/>
    </row>
    <row r="5" spans="18:19" ht="15">
      <c r="R5" s="3" t="s">
        <v>73</v>
      </c>
      <c r="S5" s="1"/>
    </row>
    <row r="6" spans="1:20" s="2" customFormat="1" ht="12.75">
      <c r="A6" s="85" t="s">
        <v>69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1"/>
    </row>
    <row r="7" spans="1:20" s="2" customFormat="1" ht="12.75">
      <c r="A7" s="1"/>
      <c r="B7" s="3"/>
      <c r="C7" s="1"/>
      <c r="D7" s="86" t="s">
        <v>66</v>
      </c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1"/>
      <c r="S7" s="1"/>
      <c r="T7" s="1"/>
    </row>
    <row r="8" spans="1:20" s="2" customFormat="1" ht="12.75">
      <c r="A8" s="1"/>
      <c r="B8" s="3"/>
      <c r="C8" s="1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1"/>
      <c r="S8" s="1"/>
      <c r="T8" s="1"/>
    </row>
    <row r="9" spans="1:20" s="2" customFormat="1" ht="30" customHeight="1">
      <c r="A9" s="84" t="s">
        <v>4</v>
      </c>
      <c r="B9" s="84" t="s">
        <v>0</v>
      </c>
      <c r="C9" s="87" t="s">
        <v>5</v>
      </c>
      <c r="D9" s="87"/>
      <c r="E9" s="80" t="s">
        <v>6</v>
      </c>
      <c r="F9" s="80" t="s">
        <v>7</v>
      </c>
      <c r="G9" s="80" t="s">
        <v>8</v>
      </c>
      <c r="H9" s="79" t="s">
        <v>9</v>
      </c>
      <c r="I9" s="84" t="s">
        <v>10</v>
      </c>
      <c r="J9" s="84"/>
      <c r="K9" s="79" t="s">
        <v>11</v>
      </c>
      <c r="L9" s="84" t="s">
        <v>12</v>
      </c>
      <c r="M9" s="84"/>
      <c r="N9" s="84"/>
      <c r="O9" s="84"/>
      <c r="P9" s="84"/>
      <c r="Q9" s="88" t="s">
        <v>13</v>
      </c>
      <c r="R9" s="88" t="s">
        <v>14</v>
      </c>
      <c r="S9" s="79" t="s">
        <v>15</v>
      </c>
      <c r="T9" s="79" t="s">
        <v>16</v>
      </c>
    </row>
    <row r="10" spans="1:20" s="2" customFormat="1" ht="15" customHeight="1">
      <c r="A10" s="84"/>
      <c r="B10" s="84"/>
      <c r="C10" s="79" t="s">
        <v>17</v>
      </c>
      <c r="D10" s="79" t="s">
        <v>18</v>
      </c>
      <c r="E10" s="80"/>
      <c r="F10" s="80"/>
      <c r="G10" s="80"/>
      <c r="H10" s="79"/>
      <c r="I10" s="79" t="s">
        <v>19</v>
      </c>
      <c r="J10" s="79" t="s">
        <v>20</v>
      </c>
      <c r="K10" s="79"/>
      <c r="L10" s="79" t="s">
        <v>19</v>
      </c>
      <c r="M10" s="21"/>
      <c r="N10" s="21"/>
      <c r="O10" s="20"/>
      <c r="P10" s="20"/>
      <c r="Q10" s="88"/>
      <c r="R10" s="88"/>
      <c r="S10" s="79"/>
      <c r="T10" s="79"/>
    </row>
    <row r="11" spans="1:20" s="2" customFormat="1" ht="207" customHeight="1">
      <c r="A11" s="84"/>
      <c r="B11" s="84"/>
      <c r="C11" s="79"/>
      <c r="D11" s="79"/>
      <c r="E11" s="80"/>
      <c r="F11" s="80"/>
      <c r="G11" s="80"/>
      <c r="H11" s="79"/>
      <c r="I11" s="79"/>
      <c r="J11" s="79"/>
      <c r="K11" s="79"/>
      <c r="L11" s="79"/>
      <c r="M11" s="21" t="s">
        <v>21</v>
      </c>
      <c r="N11" s="21" t="s">
        <v>22</v>
      </c>
      <c r="O11" s="21" t="s">
        <v>23</v>
      </c>
      <c r="P11" s="21" t="s">
        <v>24</v>
      </c>
      <c r="Q11" s="88"/>
      <c r="R11" s="88"/>
      <c r="S11" s="79"/>
      <c r="T11" s="79"/>
    </row>
    <row r="12" spans="1:20" s="2" customFormat="1" ht="46.5" customHeight="1">
      <c r="A12" s="84"/>
      <c r="B12" s="84"/>
      <c r="C12" s="79"/>
      <c r="D12" s="79"/>
      <c r="E12" s="80"/>
      <c r="F12" s="80"/>
      <c r="G12" s="80"/>
      <c r="H12" s="20" t="s">
        <v>25</v>
      </c>
      <c r="I12" s="20" t="s">
        <v>25</v>
      </c>
      <c r="J12" s="20" t="s">
        <v>25</v>
      </c>
      <c r="K12" s="20" t="s">
        <v>26</v>
      </c>
      <c r="L12" s="20" t="s">
        <v>27</v>
      </c>
      <c r="M12" s="20"/>
      <c r="N12" s="20"/>
      <c r="O12" s="20" t="s">
        <v>27</v>
      </c>
      <c r="P12" s="20" t="s">
        <v>27</v>
      </c>
      <c r="Q12" s="4" t="s">
        <v>28</v>
      </c>
      <c r="R12" s="4" t="s">
        <v>28</v>
      </c>
      <c r="S12" s="79"/>
      <c r="T12" s="79"/>
    </row>
    <row r="13" spans="1:20" s="14" customFormat="1" ht="12.75">
      <c r="A13" s="23">
        <v>1</v>
      </c>
      <c r="B13" s="23">
        <v>2</v>
      </c>
      <c r="C13" s="23">
        <v>3</v>
      </c>
      <c r="D13" s="23">
        <v>4</v>
      </c>
      <c r="E13" s="23">
        <v>5</v>
      </c>
      <c r="F13" s="23">
        <v>6</v>
      </c>
      <c r="G13" s="23">
        <v>7</v>
      </c>
      <c r="H13" s="23">
        <v>8</v>
      </c>
      <c r="I13" s="23">
        <v>9</v>
      </c>
      <c r="J13" s="23">
        <v>10</v>
      </c>
      <c r="K13" s="23">
        <v>11</v>
      </c>
      <c r="L13" s="23">
        <v>12</v>
      </c>
      <c r="M13" s="23">
        <v>13</v>
      </c>
      <c r="N13" s="23">
        <v>14</v>
      </c>
      <c r="O13" s="23">
        <v>15</v>
      </c>
      <c r="P13" s="23">
        <v>16</v>
      </c>
      <c r="Q13" s="23">
        <v>17</v>
      </c>
      <c r="R13" s="23">
        <v>18</v>
      </c>
      <c r="S13" s="23">
        <v>19</v>
      </c>
      <c r="T13" s="20">
        <v>20</v>
      </c>
    </row>
    <row r="14" spans="1:20" s="26" customFormat="1" ht="15">
      <c r="A14" s="96" t="s">
        <v>58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8"/>
    </row>
    <row r="15" spans="1:20" s="26" customFormat="1" ht="15" customHeight="1">
      <c r="A15" s="93" t="s">
        <v>59</v>
      </c>
      <c r="B15" s="94"/>
      <c r="C15" s="94"/>
      <c r="D15" s="94"/>
      <c r="E15" s="95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</row>
    <row r="16" spans="1:20" s="26" customFormat="1" ht="15">
      <c r="A16" s="17">
        <v>1</v>
      </c>
      <c r="B16" s="11" t="s">
        <v>35</v>
      </c>
      <c r="C16" s="20">
        <v>1950</v>
      </c>
      <c r="D16" s="27"/>
      <c r="E16" s="20" t="s">
        <v>29</v>
      </c>
      <c r="F16" s="23">
        <v>2</v>
      </c>
      <c r="G16" s="23">
        <v>1</v>
      </c>
      <c r="H16" s="25">
        <v>237.54</v>
      </c>
      <c r="I16" s="25">
        <v>223.84</v>
      </c>
      <c r="J16" s="25">
        <v>169.44</v>
      </c>
      <c r="K16" s="24">
        <v>13</v>
      </c>
      <c r="L16" s="25">
        <f>'виды работ  (2)'!C16</f>
        <v>1123942</v>
      </c>
      <c r="M16" s="25">
        <v>0</v>
      </c>
      <c r="N16" s="25">
        <v>0</v>
      </c>
      <c r="O16" s="25">
        <v>0</v>
      </c>
      <c r="P16" s="25">
        <f>L16</f>
        <v>1123942</v>
      </c>
      <c r="Q16" s="25">
        <f aca="true" t="shared" si="0" ref="Q16:Q21">L16/H16</f>
        <v>4731.590468973647</v>
      </c>
      <c r="R16" s="25">
        <v>42000</v>
      </c>
      <c r="S16" s="15" t="s">
        <v>68</v>
      </c>
      <c r="T16" s="20" t="s">
        <v>67</v>
      </c>
    </row>
    <row r="17" spans="1:20" s="26" customFormat="1" ht="15">
      <c r="A17" s="17">
        <f>A16+1</f>
        <v>2</v>
      </c>
      <c r="B17" s="11" t="s">
        <v>36</v>
      </c>
      <c r="C17" s="20">
        <v>1950</v>
      </c>
      <c r="D17" s="27"/>
      <c r="E17" s="20" t="s">
        <v>29</v>
      </c>
      <c r="F17" s="23">
        <v>2</v>
      </c>
      <c r="G17" s="23">
        <v>1</v>
      </c>
      <c r="H17" s="25">
        <v>235.6</v>
      </c>
      <c r="I17" s="25">
        <v>221.9</v>
      </c>
      <c r="J17" s="25">
        <v>221.9</v>
      </c>
      <c r="K17" s="24">
        <v>9</v>
      </c>
      <c r="L17" s="25">
        <f>'виды работ  (2)'!C17</f>
        <v>1123942</v>
      </c>
      <c r="M17" s="25">
        <v>0</v>
      </c>
      <c r="N17" s="25">
        <v>0</v>
      </c>
      <c r="O17" s="25">
        <v>0</v>
      </c>
      <c r="P17" s="25">
        <f>L17</f>
        <v>1123942</v>
      </c>
      <c r="Q17" s="25">
        <f t="shared" si="0"/>
        <v>4770.551782682513</v>
      </c>
      <c r="R17" s="25">
        <v>42000</v>
      </c>
      <c r="S17" s="15" t="s">
        <v>68</v>
      </c>
      <c r="T17" s="20" t="s">
        <v>67</v>
      </c>
    </row>
    <row r="18" spans="1:20" s="26" customFormat="1" ht="15">
      <c r="A18" s="17">
        <f>A17+1</f>
        <v>3</v>
      </c>
      <c r="B18" s="11" t="s">
        <v>33</v>
      </c>
      <c r="C18" s="20">
        <v>1952</v>
      </c>
      <c r="D18" s="27"/>
      <c r="E18" s="20" t="s">
        <v>29</v>
      </c>
      <c r="F18" s="23">
        <v>2</v>
      </c>
      <c r="G18" s="23">
        <v>2</v>
      </c>
      <c r="H18" s="25">
        <v>618.3</v>
      </c>
      <c r="I18" s="25">
        <v>556.9</v>
      </c>
      <c r="J18" s="25">
        <v>498.72</v>
      </c>
      <c r="K18" s="24">
        <v>26</v>
      </c>
      <c r="L18" s="25">
        <f>'виды работ  (2)'!C18</f>
        <v>2746930</v>
      </c>
      <c r="M18" s="25">
        <v>0</v>
      </c>
      <c r="N18" s="25">
        <v>0</v>
      </c>
      <c r="O18" s="25">
        <v>0</v>
      </c>
      <c r="P18" s="25">
        <f>L18</f>
        <v>2746930</v>
      </c>
      <c r="Q18" s="25">
        <f t="shared" si="0"/>
        <v>4442.713892932234</v>
      </c>
      <c r="R18" s="25">
        <v>42000</v>
      </c>
      <c r="S18" s="15" t="s">
        <v>68</v>
      </c>
      <c r="T18" s="20" t="s">
        <v>67</v>
      </c>
    </row>
    <row r="19" spans="1:20" s="26" customFormat="1" ht="15">
      <c r="A19" s="17">
        <f>A18+1</f>
        <v>4</v>
      </c>
      <c r="B19" s="11" t="s">
        <v>34</v>
      </c>
      <c r="C19" s="20">
        <v>1949</v>
      </c>
      <c r="D19" s="27"/>
      <c r="E19" s="20" t="s">
        <v>29</v>
      </c>
      <c r="F19" s="23">
        <v>2</v>
      </c>
      <c r="G19" s="23">
        <v>1</v>
      </c>
      <c r="H19" s="25">
        <v>436.7</v>
      </c>
      <c r="I19" s="25">
        <v>419.38</v>
      </c>
      <c r="J19" s="25">
        <v>360.98</v>
      </c>
      <c r="K19" s="24">
        <v>18</v>
      </c>
      <c r="L19" s="25">
        <f>'виды работ  (2)'!C19</f>
        <v>1845929</v>
      </c>
      <c r="M19" s="25">
        <v>0</v>
      </c>
      <c r="N19" s="25">
        <v>0</v>
      </c>
      <c r="O19" s="25">
        <v>0</v>
      </c>
      <c r="P19" s="25">
        <f>L19</f>
        <v>1845929</v>
      </c>
      <c r="Q19" s="25">
        <f t="shared" si="0"/>
        <v>4226.995649187085</v>
      </c>
      <c r="R19" s="25">
        <v>42000</v>
      </c>
      <c r="S19" s="15" t="s">
        <v>68</v>
      </c>
      <c r="T19" s="20" t="s">
        <v>67</v>
      </c>
    </row>
    <row r="20" spans="1:20" s="26" customFormat="1" ht="15">
      <c r="A20" s="17">
        <f>A19+1</f>
        <v>5</v>
      </c>
      <c r="B20" s="11" t="s">
        <v>32</v>
      </c>
      <c r="C20" s="20">
        <v>1963</v>
      </c>
      <c r="D20" s="27"/>
      <c r="E20" s="20" t="s">
        <v>29</v>
      </c>
      <c r="F20" s="23">
        <v>4</v>
      </c>
      <c r="G20" s="23">
        <v>3</v>
      </c>
      <c r="H20" s="25">
        <v>1323.74</v>
      </c>
      <c r="I20" s="25">
        <v>1275.74</v>
      </c>
      <c r="J20" s="25">
        <v>1169.93</v>
      </c>
      <c r="K20" s="24">
        <v>60</v>
      </c>
      <c r="L20" s="25">
        <f>'виды работ  (2)'!C20</f>
        <v>2800418</v>
      </c>
      <c r="M20" s="25">
        <v>0</v>
      </c>
      <c r="N20" s="25">
        <v>0</v>
      </c>
      <c r="O20" s="25">
        <v>0</v>
      </c>
      <c r="P20" s="25">
        <f>L20</f>
        <v>2800418</v>
      </c>
      <c r="Q20" s="25">
        <f t="shared" si="0"/>
        <v>2115.534772689501</v>
      </c>
      <c r="R20" s="25">
        <v>42000</v>
      </c>
      <c r="S20" s="15" t="s">
        <v>68</v>
      </c>
      <c r="T20" s="20" t="s">
        <v>67</v>
      </c>
    </row>
    <row r="21" spans="1:20" s="26" customFormat="1" ht="15">
      <c r="A21" s="83" t="s">
        <v>57</v>
      </c>
      <c r="B21" s="83"/>
      <c r="C21" s="19" t="s">
        <v>30</v>
      </c>
      <c r="D21" s="19" t="s">
        <v>30</v>
      </c>
      <c r="E21" s="19" t="s">
        <v>30</v>
      </c>
      <c r="F21" s="19" t="s">
        <v>30</v>
      </c>
      <c r="G21" s="19" t="s">
        <v>30</v>
      </c>
      <c r="H21" s="25">
        <f aca="true" t="shared" si="1" ref="H21:P21">SUM(H16:H20)</f>
        <v>2851.88</v>
      </c>
      <c r="I21" s="25">
        <f t="shared" si="1"/>
        <v>2697.76</v>
      </c>
      <c r="J21" s="25">
        <f t="shared" si="1"/>
        <v>2420.9700000000003</v>
      </c>
      <c r="K21" s="24">
        <f t="shared" si="1"/>
        <v>126</v>
      </c>
      <c r="L21" s="25">
        <f t="shared" si="1"/>
        <v>9641161</v>
      </c>
      <c r="M21" s="25">
        <f t="shared" si="1"/>
        <v>0</v>
      </c>
      <c r="N21" s="25">
        <f t="shared" si="1"/>
        <v>0</v>
      </c>
      <c r="O21" s="25">
        <f t="shared" si="1"/>
        <v>0</v>
      </c>
      <c r="P21" s="25">
        <f t="shared" si="1"/>
        <v>9641161</v>
      </c>
      <c r="Q21" s="25">
        <f t="shared" si="0"/>
        <v>3380.633476864384</v>
      </c>
      <c r="R21" s="16" t="s">
        <v>30</v>
      </c>
      <c r="S21" s="16" t="s">
        <v>30</v>
      </c>
      <c r="T21" s="16" t="s">
        <v>30</v>
      </c>
    </row>
    <row r="22" spans="1:20" s="26" customFormat="1" ht="15" customHeight="1">
      <c r="A22" s="89" t="s">
        <v>61</v>
      </c>
      <c r="B22" s="90"/>
      <c r="C22" s="90"/>
      <c r="D22" s="90"/>
      <c r="E22" s="91"/>
      <c r="F22" s="81"/>
      <c r="G22" s="81"/>
      <c r="H22" s="81"/>
      <c r="I22" s="81"/>
      <c r="J22" s="81"/>
      <c r="K22" s="82"/>
      <c r="L22" s="81"/>
      <c r="M22" s="81"/>
      <c r="N22" s="81"/>
      <c r="O22" s="81"/>
      <c r="P22" s="81"/>
      <c r="Q22" s="81"/>
      <c r="R22" s="81"/>
      <c r="S22" s="81"/>
      <c r="T22" s="81"/>
    </row>
    <row r="23" spans="1:20" s="26" customFormat="1" ht="15">
      <c r="A23" s="13">
        <f>A20+1</f>
        <v>6</v>
      </c>
      <c r="B23" s="28" t="s">
        <v>37</v>
      </c>
      <c r="C23" s="20">
        <v>1965</v>
      </c>
      <c r="D23" s="23"/>
      <c r="E23" s="20" t="s">
        <v>29</v>
      </c>
      <c r="F23" s="23">
        <v>2</v>
      </c>
      <c r="G23" s="23">
        <v>2</v>
      </c>
      <c r="H23" s="25">
        <v>641</v>
      </c>
      <c r="I23" s="25">
        <v>431.5</v>
      </c>
      <c r="J23" s="31">
        <v>209.5</v>
      </c>
      <c r="K23" s="9">
        <v>38</v>
      </c>
      <c r="L23" s="29">
        <f>'виды работ  (2)'!C23</f>
        <v>3325302</v>
      </c>
      <c r="M23" s="25">
        <v>0</v>
      </c>
      <c r="N23" s="25">
        <v>0</v>
      </c>
      <c r="O23" s="25">
        <v>0</v>
      </c>
      <c r="P23" s="25">
        <f>L23</f>
        <v>3325302</v>
      </c>
      <c r="Q23" s="25">
        <f>L23/H23</f>
        <v>5187.678627145086</v>
      </c>
      <c r="R23" s="25">
        <v>42000</v>
      </c>
      <c r="S23" s="15" t="s">
        <v>68</v>
      </c>
      <c r="T23" s="20" t="s">
        <v>67</v>
      </c>
    </row>
    <row r="24" spans="1:20" s="26" customFormat="1" ht="15">
      <c r="A24" s="13">
        <f>A23+1</f>
        <v>7</v>
      </c>
      <c r="B24" s="28" t="s">
        <v>38</v>
      </c>
      <c r="C24" s="20">
        <v>1960</v>
      </c>
      <c r="D24" s="23"/>
      <c r="E24" s="20" t="s">
        <v>29</v>
      </c>
      <c r="F24" s="23">
        <v>2</v>
      </c>
      <c r="G24" s="23">
        <v>2</v>
      </c>
      <c r="H24" s="25">
        <v>634</v>
      </c>
      <c r="I24" s="25">
        <v>426.1</v>
      </c>
      <c r="J24" s="31">
        <v>207.9</v>
      </c>
      <c r="K24" s="24">
        <v>31</v>
      </c>
      <c r="L24" s="29">
        <f>'виды работ  (2)'!C24</f>
        <v>4218150</v>
      </c>
      <c r="M24" s="25">
        <v>0</v>
      </c>
      <c r="N24" s="25">
        <v>0</v>
      </c>
      <c r="O24" s="25">
        <v>0</v>
      </c>
      <c r="P24" s="25">
        <f>L24</f>
        <v>4218150</v>
      </c>
      <c r="Q24" s="25">
        <f>L24/H24</f>
        <v>6653.233438485804</v>
      </c>
      <c r="R24" s="25">
        <v>42000</v>
      </c>
      <c r="S24" s="15" t="s">
        <v>68</v>
      </c>
      <c r="T24" s="20" t="s">
        <v>67</v>
      </c>
    </row>
    <row r="25" spans="1:20" s="26" customFormat="1" ht="15">
      <c r="A25" s="13">
        <f>A24+1</f>
        <v>8</v>
      </c>
      <c r="B25" s="28" t="s">
        <v>39</v>
      </c>
      <c r="C25" s="20">
        <v>1960</v>
      </c>
      <c r="D25" s="23"/>
      <c r="E25" s="20" t="s">
        <v>29</v>
      </c>
      <c r="F25" s="23">
        <v>2</v>
      </c>
      <c r="G25" s="23">
        <v>2</v>
      </c>
      <c r="H25" s="25">
        <v>632.5</v>
      </c>
      <c r="I25" s="25">
        <v>419.5</v>
      </c>
      <c r="J25" s="31">
        <v>213</v>
      </c>
      <c r="K25" s="9">
        <v>33</v>
      </c>
      <c r="L25" s="29">
        <f>'виды работ  (2)'!C25</f>
        <v>4218150</v>
      </c>
      <c r="M25" s="25">
        <v>0</v>
      </c>
      <c r="N25" s="25">
        <v>0</v>
      </c>
      <c r="O25" s="25">
        <v>0</v>
      </c>
      <c r="P25" s="25">
        <f>L25</f>
        <v>4218150</v>
      </c>
      <c r="Q25" s="25">
        <f>L25/H25</f>
        <v>6669.01185770751</v>
      </c>
      <c r="R25" s="25">
        <v>42000</v>
      </c>
      <c r="S25" s="15" t="s">
        <v>68</v>
      </c>
      <c r="T25" s="20" t="s">
        <v>67</v>
      </c>
    </row>
    <row r="26" spans="1:20" s="26" customFormat="1" ht="15">
      <c r="A26" s="13">
        <f>A25+1</f>
        <v>9</v>
      </c>
      <c r="B26" s="28" t="s">
        <v>40</v>
      </c>
      <c r="C26" s="20">
        <v>1955</v>
      </c>
      <c r="D26" s="23"/>
      <c r="E26" s="20" t="s">
        <v>29</v>
      </c>
      <c r="F26" s="23">
        <v>2</v>
      </c>
      <c r="G26" s="23">
        <v>2</v>
      </c>
      <c r="H26" s="25">
        <v>606.3</v>
      </c>
      <c r="I26" s="25">
        <v>409.9</v>
      </c>
      <c r="J26" s="31">
        <v>196.4</v>
      </c>
      <c r="K26" s="9">
        <v>32</v>
      </c>
      <c r="L26" s="29">
        <f>'виды работ  (2)'!C26</f>
        <v>4233734</v>
      </c>
      <c r="M26" s="25">
        <v>0</v>
      </c>
      <c r="N26" s="25">
        <v>0</v>
      </c>
      <c r="O26" s="25">
        <v>0</v>
      </c>
      <c r="P26" s="25">
        <f>L26</f>
        <v>4233734</v>
      </c>
      <c r="Q26" s="25">
        <f>L26/H26</f>
        <v>6982.902853372918</v>
      </c>
      <c r="R26" s="25">
        <v>42000</v>
      </c>
      <c r="S26" s="15" t="s">
        <v>68</v>
      </c>
      <c r="T26" s="20" t="s">
        <v>67</v>
      </c>
    </row>
    <row r="27" spans="1:20" s="26" customFormat="1" ht="15">
      <c r="A27" s="83" t="s">
        <v>57</v>
      </c>
      <c r="B27" s="83"/>
      <c r="C27" s="19" t="s">
        <v>30</v>
      </c>
      <c r="D27" s="19" t="s">
        <v>30</v>
      </c>
      <c r="E27" s="19" t="s">
        <v>30</v>
      </c>
      <c r="F27" s="19" t="s">
        <v>30</v>
      </c>
      <c r="G27" s="19" t="s">
        <v>30</v>
      </c>
      <c r="H27" s="25">
        <f aca="true" t="shared" si="2" ref="H27:P27">SUM(H23:H26)</f>
        <v>2513.8</v>
      </c>
      <c r="I27" s="25">
        <f t="shared" si="2"/>
        <v>1687</v>
      </c>
      <c r="J27" s="25">
        <f t="shared" si="2"/>
        <v>826.8</v>
      </c>
      <c r="K27" s="30">
        <f t="shared" si="2"/>
        <v>134</v>
      </c>
      <c r="L27" s="25">
        <f t="shared" si="2"/>
        <v>15995336</v>
      </c>
      <c r="M27" s="25">
        <f t="shared" si="2"/>
        <v>0</v>
      </c>
      <c r="N27" s="25">
        <f t="shared" si="2"/>
        <v>0</v>
      </c>
      <c r="O27" s="25">
        <f t="shared" si="2"/>
        <v>0</v>
      </c>
      <c r="P27" s="25">
        <f t="shared" si="2"/>
        <v>15995336</v>
      </c>
      <c r="Q27" s="25">
        <f>L27/H27</f>
        <v>6363.010581589625</v>
      </c>
      <c r="R27" s="16" t="s">
        <v>30</v>
      </c>
      <c r="S27" s="16" t="s">
        <v>30</v>
      </c>
      <c r="T27" s="16" t="s">
        <v>30</v>
      </c>
    </row>
    <row r="28" spans="1:20" s="26" customFormat="1" ht="15">
      <c r="A28" s="89" t="s">
        <v>65</v>
      </c>
      <c r="B28" s="90"/>
      <c r="C28" s="90"/>
      <c r="D28" s="90"/>
      <c r="E28" s="9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</row>
    <row r="29" spans="1:20" s="26" customFormat="1" ht="15">
      <c r="A29" s="17">
        <f>A26+1</f>
        <v>10</v>
      </c>
      <c r="B29" s="27" t="s">
        <v>2</v>
      </c>
      <c r="C29" s="20">
        <v>1964</v>
      </c>
      <c r="D29" s="23"/>
      <c r="E29" s="20" t="s">
        <v>29</v>
      </c>
      <c r="F29" s="23">
        <v>2</v>
      </c>
      <c r="G29" s="23">
        <v>2</v>
      </c>
      <c r="H29" s="25">
        <v>589</v>
      </c>
      <c r="I29" s="25">
        <v>512</v>
      </c>
      <c r="J29" s="25">
        <v>423</v>
      </c>
      <c r="K29" s="24">
        <v>23</v>
      </c>
      <c r="L29" s="25">
        <f>'виды работ  (2)'!C29</f>
        <v>106830</v>
      </c>
      <c r="M29" s="25">
        <v>0</v>
      </c>
      <c r="N29" s="25">
        <v>0</v>
      </c>
      <c r="O29" s="25">
        <v>0</v>
      </c>
      <c r="P29" s="25">
        <f>L29</f>
        <v>106830</v>
      </c>
      <c r="Q29" s="25">
        <f>L29/H29</f>
        <v>181.37521222410865</v>
      </c>
      <c r="R29" s="25">
        <v>42000</v>
      </c>
      <c r="S29" s="15" t="s">
        <v>68</v>
      </c>
      <c r="T29" s="20" t="s">
        <v>67</v>
      </c>
    </row>
    <row r="30" spans="1:20" s="26" customFormat="1" ht="15">
      <c r="A30" s="23">
        <f>A29+1</f>
        <v>11</v>
      </c>
      <c r="B30" s="27" t="s">
        <v>1</v>
      </c>
      <c r="C30" s="20">
        <v>1962</v>
      </c>
      <c r="D30" s="23"/>
      <c r="E30" s="20" t="s">
        <v>29</v>
      </c>
      <c r="F30" s="23">
        <v>2</v>
      </c>
      <c r="G30" s="23">
        <v>2</v>
      </c>
      <c r="H30" s="25">
        <v>406</v>
      </c>
      <c r="I30" s="25">
        <v>406</v>
      </c>
      <c r="J30" s="25">
        <v>389.6</v>
      </c>
      <c r="K30" s="24">
        <v>29</v>
      </c>
      <c r="L30" s="25">
        <f>'виды работ  (2)'!C30</f>
        <v>91743</v>
      </c>
      <c r="M30" s="25">
        <v>0</v>
      </c>
      <c r="N30" s="25">
        <v>0</v>
      </c>
      <c r="O30" s="25">
        <v>0</v>
      </c>
      <c r="P30" s="25">
        <f>L30</f>
        <v>91743</v>
      </c>
      <c r="Q30" s="25">
        <f>L30/H30</f>
        <v>225.9679802955665</v>
      </c>
      <c r="R30" s="25">
        <v>42000</v>
      </c>
      <c r="S30" s="15" t="s">
        <v>68</v>
      </c>
      <c r="T30" s="20" t="s">
        <v>67</v>
      </c>
    </row>
    <row r="31" spans="1:20" s="26" customFormat="1" ht="15">
      <c r="A31" s="23">
        <f>A30+1</f>
        <v>12</v>
      </c>
      <c r="B31" s="27" t="s">
        <v>3</v>
      </c>
      <c r="C31" s="20">
        <v>1940</v>
      </c>
      <c r="D31" s="23"/>
      <c r="E31" s="20" t="s">
        <v>41</v>
      </c>
      <c r="F31" s="23">
        <v>2</v>
      </c>
      <c r="G31" s="23">
        <v>5</v>
      </c>
      <c r="H31" s="25">
        <v>324</v>
      </c>
      <c r="I31" s="25">
        <v>298</v>
      </c>
      <c r="J31" s="25">
        <v>290</v>
      </c>
      <c r="K31" s="24">
        <v>14</v>
      </c>
      <c r="L31" s="25">
        <f>'виды работ  (2)'!C31</f>
        <v>265760</v>
      </c>
      <c r="M31" s="25">
        <v>0</v>
      </c>
      <c r="N31" s="25">
        <v>0</v>
      </c>
      <c r="O31" s="25">
        <v>0</v>
      </c>
      <c r="P31" s="25">
        <f>L31</f>
        <v>265760</v>
      </c>
      <c r="Q31" s="25">
        <f>L31/H31</f>
        <v>820.2469135802469</v>
      </c>
      <c r="R31" s="25">
        <v>42000</v>
      </c>
      <c r="S31" s="15" t="s">
        <v>68</v>
      </c>
      <c r="T31" s="20" t="s">
        <v>67</v>
      </c>
    </row>
    <row r="32" spans="1:20" s="26" customFormat="1" ht="15">
      <c r="A32" s="83" t="s">
        <v>57</v>
      </c>
      <c r="B32" s="83"/>
      <c r="C32" s="19" t="s">
        <v>30</v>
      </c>
      <c r="D32" s="19" t="s">
        <v>30</v>
      </c>
      <c r="E32" s="19" t="s">
        <v>30</v>
      </c>
      <c r="F32" s="19" t="s">
        <v>30</v>
      </c>
      <c r="G32" s="19" t="s">
        <v>30</v>
      </c>
      <c r="H32" s="25">
        <f aca="true" t="shared" si="3" ref="H32:P32">SUM(H29:H31)</f>
        <v>1319</v>
      </c>
      <c r="I32" s="25">
        <f t="shared" si="3"/>
        <v>1216</v>
      </c>
      <c r="J32" s="25">
        <f t="shared" si="3"/>
        <v>1102.6</v>
      </c>
      <c r="K32" s="24">
        <f t="shared" si="3"/>
        <v>66</v>
      </c>
      <c r="L32" s="25">
        <f t="shared" si="3"/>
        <v>464333</v>
      </c>
      <c r="M32" s="25">
        <f t="shared" si="3"/>
        <v>0</v>
      </c>
      <c r="N32" s="25">
        <f t="shared" si="3"/>
        <v>0</v>
      </c>
      <c r="O32" s="25">
        <f t="shared" si="3"/>
        <v>0</v>
      </c>
      <c r="P32" s="25">
        <f t="shared" si="3"/>
        <v>464333</v>
      </c>
      <c r="Q32" s="25">
        <f>L32/H32</f>
        <v>352.0341167551175</v>
      </c>
      <c r="R32" s="16" t="s">
        <v>30</v>
      </c>
      <c r="S32" s="16" t="s">
        <v>30</v>
      </c>
      <c r="T32" s="16" t="s">
        <v>30</v>
      </c>
    </row>
    <row r="33" spans="1:20" s="26" customFormat="1" ht="15">
      <c r="A33" s="89" t="s">
        <v>60</v>
      </c>
      <c r="B33" s="90"/>
      <c r="C33" s="90"/>
      <c r="D33" s="90"/>
      <c r="E33" s="9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</row>
    <row r="34" spans="1:20" s="26" customFormat="1" ht="15">
      <c r="A34" s="23">
        <f>A31+1</f>
        <v>13</v>
      </c>
      <c r="B34" s="27" t="s">
        <v>42</v>
      </c>
      <c r="C34" s="20">
        <v>1962</v>
      </c>
      <c r="D34" s="23"/>
      <c r="E34" s="20" t="s">
        <v>29</v>
      </c>
      <c r="F34" s="23">
        <v>2</v>
      </c>
      <c r="G34" s="23">
        <v>2</v>
      </c>
      <c r="H34" s="25">
        <v>449</v>
      </c>
      <c r="I34" s="25">
        <v>338</v>
      </c>
      <c r="J34" s="25">
        <v>111.1</v>
      </c>
      <c r="K34" s="24">
        <v>24</v>
      </c>
      <c r="L34" s="25">
        <f>'виды работ  (2)'!C34</f>
        <v>5017166</v>
      </c>
      <c r="M34" s="25">
        <v>0</v>
      </c>
      <c r="N34" s="25">
        <v>0</v>
      </c>
      <c r="O34" s="25">
        <v>0</v>
      </c>
      <c r="P34" s="25">
        <f>L34</f>
        <v>5017166</v>
      </c>
      <c r="Q34" s="25">
        <f>L34/H34</f>
        <v>11174.089086859689</v>
      </c>
      <c r="R34" s="25">
        <v>42000</v>
      </c>
      <c r="S34" s="15" t="s">
        <v>68</v>
      </c>
      <c r="T34" s="20" t="s">
        <v>67</v>
      </c>
    </row>
    <row r="35" spans="1:20" s="26" customFormat="1" ht="15">
      <c r="A35" s="23">
        <f>A34+1</f>
        <v>14</v>
      </c>
      <c r="B35" s="27" t="s">
        <v>43</v>
      </c>
      <c r="C35" s="20">
        <v>1964</v>
      </c>
      <c r="D35" s="23"/>
      <c r="E35" s="20" t="s">
        <v>29</v>
      </c>
      <c r="F35" s="23">
        <v>2</v>
      </c>
      <c r="G35" s="23">
        <v>2</v>
      </c>
      <c r="H35" s="25">
        <v>611.2</v>
      </c>
      <c r="I35" s="25">
        <v>395</v>
      </c>
      <c r="J35" s="25">
        <v>354.7</v>
      </c>
      <c r="K35" s="24">
        <v>29</v>
      </c>
      <c r="L35" s="25">
        <f>'виды работ  (2)'!C35</f>
        <v>6521265</v>
      </c>
      <c r="M35" s="25">
        <v>0</v>
      </c>
      <c r="N35" s="25">
        <v>0</v>
      </c>
      <c r="O35" s="25">
        <v>0</v>
      </c>
      <c r="P35" s="25">
        <f>L35</f>
        <v>6521265</v>
      </c>
      <c r="Q35" s="25">
        <f>L35/H35</f>
        <v>10669.608965968586</v>
      </c>
      <c r="R35" s="25">
        <v>42000</v>
      </c>
      <c r="S35" s="15" t="s">
        <v>68</v>
      </c>
      <c r="T35" s="20" t="s">
        <v>67</v>
      </c>
    </row>
    <row r="36" spans="1:20" s="26" customFormat="1" ht="15">
      <c r="A36" s="23">
        <f>A35+1</f>
        <v>15</v>
      </c>
      <c r="B36" s="27" t="s">
        <v>44</v>
      </c>
      <c r="C36" s="20">
        <v>1967</v>
      </c>
      <c r="D36" s="23"/>
      <c r="E36" s="20" t="s">
        <v>29</v>
      </c>
      <c r="F36" s="23">
        <v>2</v>
      </c>
      <c r="G36" s="23">
        <v>2</v>
      </c>
      <c r="H36" s="25">
        <v>622.2</v>
      </c>
      <c r="I36" s="25">
        <v>406.8</v>
      </c>
      <c r="J36" s="25">
        <v>282.4</v>
      </c>
      <c r="K36" s="24">
        <v>35</v>
      </c>
      <c r="L36" s="25">
        <f>'виды работ  (2)'!C36</f>
        <v>508743</v>
      </c>
      <c r="M36" s="25">
        <v>0</v>
      </c>
      <c r="N36" s="25">
        <v>0</v>
      </c>
      <c r="O36" s="25">
        <v>0</v>
      </c>
      <c r="P36" s="25">
        <f>L36</f>
        <v>508743</v>
      </c>
      <c r="Q36" s="25">
        <f>L36/H36</f>
        <v>817.6518804243008</v>
      </c>
      <c r="R36" s="25">
        <v>42000</v>
      </c>
      <c r="S36" s="15" t="s">
        <v>68</v>
      </c>
      <c r="T36" s="20" t="s">
        <v>67</v>
      </c>
    </row>
    <row r="37" spans="1:20" s="26" customFormat="1" ht="15">
      <c r="A37" s="23">
        <f>A36+1</f>
        <v>16</v>
      </c>
      <c r="B37" s="27" t="s">
        <v>45</v>
      </c>
      <c r="C37" s="20">
        <v>1698</v>
      </c>
      <c r="D37" s="23"/>
      <c r="E37" s="20" t="s">
        <v>29</v>
      </c>
      <c r="F37" s="23">
        <v>2</v>
      </c>
      <c r="G37" s="23">
        <v>2</v>
      </c>
      <c r="H37" s="25">
        <v>629.6</v>
      </c>
      <c r="I37" s="25">
        <v>412</v>
      </c>
      <c r="J37" s="25">
        <v>339.3</v>
      </c>
      <c r="K37" s="24">
        <v>36</v>
      </c>
      <c r="L37" s="25">
        <f>'виды работ  (2)'!C37</f>
        <v>7044877</v>
      </c>
      <c r="M37" s="25">
        <v>0</v>
      </c>
      <c r="N37" s="25">
        <v>0</v>
      </c>
      <c r="O37" s="25">
        <v>0</v>
      </c>
      <c r="P37" s="25">
        <f>L37</f>
        <v>7044877</v>
      </c>
      <c r="Q37" s="25">
        <f>L37/H37</f>
        <v>11189.448856416771</v>
      </c>
      <c r="R37" s="25">
        <v>42000</v>
      </c>
      <c r="S37" s="15" t="s">
        <v>68</v>
      </c>
      <c r="T37" s="20" t="s">
        <v>67</v>
      </c>
    </row>
    <row r="38" spans="1:20" s="26" customFormat="1" ht="15">
      <c r="A38" s="83" t="s">
        <v>57</v>
      </c>
      <c r="B38" s="83"/>
      <c r="C38" s="19" t="s">
        <v>30</v>
      </c>
      <c r="D38" s="19" t="s">
        <v>30</v>
      </c>
      <c r="E38" s="19" t="s">
        <v>30</v>
      </c>
      <c r="F38" s="19" t="s">
        <v>30</v>
      </c>
      <c r="G38" s="19" t="s">
        <v>30</v>
      </c>
      <c r="H38" s="25">
        <f>SUM(H34:H37)</f>
        <v>2312</v>
      </c>
      <c r="I38" s="25">
        <f aca="true" t="shared" si="4" ref="I38:P38">SUM(I34:I37)</f>
        <v>1551.8</v>
      </c>
      <c r="J38" s="25">
        <f t="shared" si="4"/>
        <v>1087.5</v>
      </c>
      <c r="K38" s="24">
        <f t="shared" si="4"/>
        <v>124</v>
      </c>
      <c r="L38" s="25">
        <f>SUM(L34:L37)</f>
        <v>19092051</v>
      </c>
      <c r="M38" s="25">
        <f t="shared" si="4"/>
        <v>0</v>
      </c>
      <c r="N38" s="25">
        <f t="shared" si="4"/>
        <v>0</v>
      </c>
      <c r="O38" s="25">
        <f t="shared" si="4"/>
        <v>0</v>
      </c>
      <c r="P38" s="25">
        <f t="shared" si="4"/>
        <v>19092051</v>
      </c>
      <c r="Q38" s="25">
        <f>L38/H38</f>
        <v>8257.807525951557</v>
      </c>
      <c r="R38" s="16" t="s">
        <v>30</v>
      </c>
      <c r="S38" s="16" t="s">
        <v>30</v>
      </c>
      <c r="T38" s="16" t="s">
        <v>30</v>
      </c>
    </row>
    <row r="39" spans="1:20" s="26" customFormat="1" ht="15">
      <c r="A39" s="89" t="s">
        <v>62</v>
      </c>
      <c r="B39" s="90"/>
      <c r="C39" s="90"/>
      <c r="D39" s="90"/>
      <c r="E39" s="9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</row>
    <row r="40" spans="1:20" s="26" customFormat="1" ht="15">
      <c r="A40" s="23">
        <f>A37+1</f>
        <v>17</v>
      </c>
      <c r="B40" s="27" t="s">
        <v>46</v>
      </c>
      <c r="C40" s="20">
        <v>1985</v>
      </c>
      <c r="D40" s="23"/>
      <c r="E40" s="20" t="s">
        <v>29</v>
      </c>
      <c r="F40" s="23">
        <v>2</v>
      </c>
      <c r="G40" s="23">
        <v>2</v>
      </c>
      <c r="H40" s="25">
        <v>720.41</v>
      </c>
      <c r="I40" s="25">
        <v>720.41</v>
      </c>
      <c r="J40" s="25">
        <v>419.02</v>
      </c>
      <c r="K40" s="24">
        <v>31</v>
      </c>
      <c r="L40" s="25">
        <f>'виды работ  (2)'!C40</f>
        <v>1849278</v>
      </c>
      <c r="M40" s="25">
        <v>0</v>
      </c>
      <c r="N40" s="25">
        <v>0</v>
      </c>
      <c r="O40" s="25">
        <v>0</v>
      </c>
      <c r="P40" s="25">
        <f>L40</f>
        <v>1849278</v>
      </c>
      <c r="Q40" s="25">
        <f>L40/H40</f>
        <v>2566.979914215516</v>
      </c>
      <c r="R40" s="25">
        <v>42000</v>
      </c>
      <c r="S40" s="15" t="s">
        <v>68</v>
      </c>
      <c r="T40" s="20" t="s">
        <v>67</v>
      </c>
    </row>
    <row r="41" spans="1:20" s="26" customFormat="1" ht="15">
      <c r="A41" s="23">
        <f>A40+1</f>
        <v>18</v>
      </c>
      <c r="B41" s="27" t="s">
        <v>47</v>
      </c>
      <c r="C41" s="20">
        <v>1973</v>
      </c>
      <c r="D41" s="23"/>
      <c r="E41" s="23" t="s">
        <v>31</v>
      </c>
      <c r="F41" s="23">
        <v>5</v>
      </c>
      <c r="G41" s="23">
        <v>6</v>
      </c>
      <c r="H41" s="25">
        <v>4462.69</v>
      </c>
      <c r="I41" s="25">
        <v>4462.69</v>
      </c>
      <c r="J41" s="25">
        <v>3082.27</v>
      </c>
      <c r="K41" s="24">
        <v>196</v>
      </c>
      <c r="L41" s="25">
        <f>'виды работ  (2)'!C41</f>
        <v>3749636</v>
      </c>
      <c r="M41" s="25">
        <v>0</v>
      </c>
      <c r="N41" s="25">
        <v>0</v>
      </c>
      <c r="O41" s="25">
        <v>0</v>
      </c>
      <c r="P41" s="25">
        <f>L41</f>
        <v>3749636</v>
      </c>
      <c r="Q41" s="25">
        <f>L41/H41</f>
        <v>840.2187918049428</v>
      </c>
      <c r="R41" s="25">
        <v>42000</v>
      </c>
      <c r="S41" s="15" t="s">
        <v>68</v>
      </c>
      <c r="T41" s="20" t="s">
        <v>67</v>
      </c>
    </row>
    <row r="42" spans="1:20" s="26" customFormat="1" ht="15">
      <c r="A42" s="83" t="s">
        <v>57</v>
      </c>
      <c r="B42" s="83"/>
      <c r="C42" s="19" t="s">
        <v>30</v>
      </c>
      <c r="D42" s="19" t="s">
        <v>30</v>
      </c>
      <c r="E42" s="19" t="s">
        <v>30</v>
      </c>
      <c r="F42" s="19" t="s">
        <v>30</v>
      </c>
      <c r="G42" s="19" t="s">
        <v>30</v>
      </c>
      <c r="H42" s="25">
        <f aca="true" t="shared" si="5" ref="H42:P42">SUM(H40:H41)</f>
        <v>5183.099999999999</v>
      </c>
      <c r="I42" s="25">
        <f t="shared" si="5"/>
        <v>5183.099999999999</v>
      </c>
      <c r="J42" s="25">
        <f t="shared" si="5"/>
        <v>3501.29</v>
      </c>
      <c r="K42" s="24">
        <f t="shared" si="5"/>
        <v>227</v>
      </c>
      <c r="L42" s="25">
        <f t="shared" si="5"/>
        <v>5598914</v>
      </c>
      <c r="M42" s="25">
        <f t="shared" si="5"/>
        <v>0</v>
      </c>
      <c r="N42" s="25">
        <f t="shared" si="5"/>
        <v>0</v>
      </c>
      <c r="O42" s="25">
        <f t="shared" si="5"/>
        <v>0</v>
      </c>
      <c r="P42" s="25">
        <f t="shared" si="5"/>
        <v>5598914</v>
      </c>
      <c r="Q42" s="25">
        <f>L42/H42</f>
        <v>1080.2249618953908</v>
      </c>
      <c r="R42" s="25">
        <v>42000</v>
      </c>
      <c r="S42" s="15" t="s">
        <v>68</v>
      </c>
      <c r="T42" s="20" t="s">
        <v>67</v>
      </c>
    </row>
    <row r="43" spans="1:20" s="26" customFormat="1" ht="15">
      <c r="A43" s="92" t="s">
        <v>63</v>
      </c>
      <c r="B43" s="92"/>
      <c r="C43" s="92"/>
      <c r="D43" s="18" t="s">
        <v>30</v>
      </c>
      <c r="E43" s="18" t="s">
        <v>30</v>
      </c>
      <c r="F43" s="18" t="s">
        <v>30</v>
      </c>
      <c r="G43" s="18" t="s">
        <v>30</v>
      </c>
      <c r="H43" s="25">
        <f>H42+H38+H32+H27+H21</f>
        <v>14179.779999999999</v>
      </c>
      <c r="I43" s="25">
        <f aca="true" t="shared" si="6" ref="I43:P43">I42+I38+I32+I27+I21</f>
        <v>12335.66</v>
      </c>
      <c r="J43" s="25">
        <f t="shared" si="6"/>
        <v>8939.16</v>
      </c>
      <c r="K43" s="24">
        <f t="shared" si="6"/>
        <v>677</v>
      </c>
      <c r="L43" s="25">
        <f t="shared" si="6"/>
        <v>50791795</v>
      </c>
      <c r="M43" s="25">
        <f t="shared" si="6"/>
        <v>0</v>
      </c>
      <c r="N43" s="25">
        <f t="shared" si="6"/>
        <v>0</v>
      </c>
      <c r="O43" s="25">
        <f t="shared" si="6"/>
        <v>0</v>
      </c>
      <c r="P43" s="25">
        <f t="shared" si="6"/>
        <v>50791795</v>
      </c>
      <c r="Q43" s="25">
        <f>L43/H43</f>
        <v>3581.9875202577196</v>
      </c>
      <c r="R43" s="16" t="s">
        <v>30</v>
      </c>
      <c r="S43" s="16" t="s">
        <v>30</v>
      </c>
      <c r="T43" s="16" t="s">
        <v>30</v>
      </c>
    </row>
    <row r="44" s="26" customFormat="1" ht="15">
      <c r="C44" s="32"/>
    </row>
  </sheetData>
  <sheetProtection/>
  <mergeCells count="38">
    <mergeCell ref="A43:C43"/>
    <mergeCell ref="A32:B32"/>
    <mergeCell ref="A38:B38"/>
    <mergeCell ref="A15:E15"/>
    <mergeCell ref="A14:T14"/>
    <mergeCell ref="A22:E22"/>
    <mergeCell ref="A39:E39"/>
    <mergeCell ref="F39:T39"/>
    <mergeCell ref="C10:C12"/>
    <mergeCell ref="E9:E12"/>
    <mergeCell ref="J10:J11"/>
    <mergeCell ref="A42:B42"/>
    <mergeCell ref="H9:H11"/>
    <mergeCell ref="T9:T12"/>
    <mergeCell ref="Q9:Q11"/>
    <mergeCell ref="F33:T33"/>
    <mergeCell ref="A33:E33"/>
    <mergeCell ref="A28:E28"/>
    <mergeCell ref="L9:P9"/>
    <mergeCell ref="A6:S6"/>
    <mergeCell ref="D7:Q7"/>
    <mergeCell ref="A9:A12"/>
    <mergeCell ref="B9:B12"/>
    <mergeCell ref="C9:D9"/>
    <mergeCell ref="R9:R11"/>
    <mergeCell ref="K9:K11"/>
    <mergeCell ref="I9:J9"/>
    <mergeCell ref="I10:I11"/>
    <mergeCell ref="L10:L11"/>
    <mergeCell ref="F9:F12"/>
    <mergeCell ref="F28:T28"/>
    <mergeCell ref="F22:T22"/>
    <mergeCell ref="A21:B21"/>
    <mergeCell ref="A27:B27"/>
    <mergeCell ref="F15:T15"/>
    <mergeCell ref="S9:S12"/>
    <mergeCell ref="G9:G12"/>
    <mergeCell ref="D10:D12"/>
  </mergeCells>
  <printOptions horizontalCentered="1"/>
  <pageMargins left="0.15748031496062992" right="0.15748031496062992" top="0.35433070866141736" bottom="0.2362204724409449" header="0.15748031496062992" footer="0.15748031496062992"/>
  <pageSetup fitToHeight="10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2017-09-21T07:45:21Z</dcterms:modified>
  <cp:category/>
  <cp:version/>
  <cp:contentType/>
  <cp:contentStatus/>
</cp:coreProperties>
</file>