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150" windowWidth="25605" windowHeight="82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6" i="1" l="1"/>
  <c r="D16" i="1" l="1"/>
  <c r="E17" i="1" l="1"/>
  <c r="L17" i="1" l="1"/>
  <c r="K17" i="1" s="1"/>
  <c r="E19" i="1"/>
  <c r="L19" i="1"/>
  <c r="K19" i="1" s="1"/>
  <c r="L16" i="1"/>
  <c r="C14" i="1"/>
  <c r="B14" i="1"/>
  <c r="K16" i="1" l="1"/>
  <c r="L15" i="1"/>
  <c r="K15" i="1" s="1"/>
  <c r="E15" i="1"/>
  <c r="L18" i="1" l="1"/>
  <c r="K18" i="1" s="1"/>
  <c r="E18" i="1"/>
  <c r="R9" i="1" l="1"/>
  <c r="L9" i="1"/>
  <c r="M9" i="1"/>
  <c r="N9" i="1"/>
  <c r="O9" i="1"/>
  <c r="P9" i="1"/>
  <c r="Q9" i="1"/>
  <c r="J9" i="1"/>
  <c r="I9" i="1"/>
  <c r="K9" i="1"/>
  <c r="H9" i="1"/>
  <c r="G9" i="1"/>
  <c r="F9" i="1"/>
  <c r="D9" i="1"/>
  <c r="C9" i="1"/>
  <c r="C20" i="1" s="1"/>
  <c r="C22" i="1" s="1"/>
  <c r="B9" i="1"/>
  <c r="B20" i="1" s="1"/>
  <c r="B22" i="1" s="1"/>
  <c r="E10" i="1"/>
  <c r="E11" i="1"/>
  <c r="E12" i="1"/>
  <c r="R14" i="1"/>
  <c r="M14" i="1"/>
  <c r="N14" i="1"/>
  <c r="O14" i="1"/>
  <c r="P14" i="1"/>
  <c r="Q14" i="1"/>
  <c r="J14" i="1"/>
  <c r="I14" i="1"/>
  <c r="F14" i="1"/>
  <c r="G14" i="1"/>
  <c r="H14" i="1"/>
  <c r="D14" i="1"/>
  <c r="E14" i="1"/>
  <c r="L14" i="1"/>
  <c r="E9" i="1" l="1"/>
  <c r="K14" i="1"/>
  <c r="Q20" i="1"/>
  <c r="Q22" i="1" s="1"/>
  <c r="N20" i="1"/>
  <c r="G20" i="1"/>
  <c r="G22" i="1" l="1"/>
  <c r="K20" i="1"/>
  <c r="M22" i="1"/>
  <c r="P20" i="1"/>
  <c r="F20" i="1"/>
  <c r="F22" i="1" s="1"/>
  <c r="H20" i="1"/>
  <c r="H22" i="1" s="1"/>
  <c r="J20" i="1"/>
  <c r="O22" i="1"/>
  <c r="D20" i="1"/>
  <c r="D22" i="1" s="1"/>
  <c r="I20" i="1"/>
  <c r="R20" i="1"/>
  <c r="J22" i="1" l="1"/>
  <c r="R22" i="1"/>
  <c r="P22" i="1"/>
  <c r="N22" i="1"/>
  <c r="O20" i="1"/>
  <c r="M20" i="1"/>
  <c r="K22" i="1"/>
  <c r="I22" i="1"/>
  <c r="L20" i="1"/>
  <c r="E20" i="1"/>
  <c r="E22" i="1" s="1"/>
  <c r="L22" i="1"/>
</calcChain>
</file>

<file path=xl/sharedStrings.xml><?xml version="1.0" encoding="utf-8"?>
<sst xmlns="http://schemas.openxmlformats.org/spreadsheetml/2006/main" count="51" uniqueCount="41">
  <si>
    <t>Наименование программы</t>
  </si>
  <si>
    <t>Областной бюджет</t>
  </si>
  <si>
    <t>Дети-сироты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</si>
  <si>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</si>
  <si>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</si>
  <si>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</si>
  <si>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</si>
  <si>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</si>
  <si>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</si>
  <si>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</si>
  <si>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</si>
  <si>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Северяне</t>
  </si>
  <si>
    <t>Уволенные с военной службы</t>
  </si>
  <si>
    <t>ЧАЭС</t>
  </si>
  <si>
    <t>В том числе, тыс.руб.</t>
  </si>
  <si>
    <t>Молодые семьи - Всего по фед. и рег. Программам, всего:</t>
  </si>
  <si>
    <t xml:space="preserve"> </t>
  </si>
  <si>
    <t>(расшифровка подписи)</t>
  </si>
  <si>
    <t>Кап. Ремонт</t>
  </si>
  <si>
    <t>в том числе:
Вынужденные переселенцы</t>
  </si>
  <si>
    <t>(подпись)</t>
  </si>
  <si>
    <t>ИТОГО:</t>
  </si>
  <si>
    <t>Собст. средства граждан</t>
  </si>
  <si>
    <t>ВСЕГО
 по программам:</t>
  </si>
  <si>
    <t>Государственная программа "Комплексное развитие сельских территорий"</t>
  </si>
  <si>
    <t>По Указу Президента РФ от 07 мая 2008г. №714 «Об обеспечении  жильем ветеранов ВОВ 1941-1945 гг.»</t>
  </si>
  <si>
    <t>мероприятие по улучшению жилищных условий молодых граждан (мол. семей) гос. программы ЛО "Формир. гор. ср.и обесп.качеств.жильем гражд. на терр.ЛО"</t>
  </si>
  <si>
    <t>Обеспечение жилыми помещениями отдельных категорий граждан, установленных ФЗ от 12.01.1995 г. № 5-ФЗ «О ветеранах» и от 24.11.1995 г. № 181-ФЗ «О соц. защите инвалидов в РФ», вставших на учет в органах местного самоуправления до 1.01.2005 г.</t>
  </si>
  <si>
    <t>Средства ипотеч. кредита</t>
  </si>
  <si>
    <t>Средства мат. капитала</t>
  </si>
  <si>
    <t>мероприятие по улучшению жилищных условий граждан с использованием средств ипотечного кредита (займа) государственной программы ЛО</t>
  </si>
  <si>
    <t>Начальник отдела по жилищной политике</t>
  </si>
  <si>
    <t>Тимофеева Н.В.</t>
  </si>
  <si>
    <t>Объем запланированных на 2023 год денежных средств (согласно поданных заявок)</t>
  </si>
  <si>
    <t>Объем выделенных в 2023 году денежных средств (согласно распоряжений Правительства ЛО)</t>
  </si>
  <si>
    <t>Объем реализованных в 2023 году средств (согласно заключенных договоров купли – продажи, договоров долевого участия, договоров строительного подряда)</t>
  </si>
  <si>
    <t>в том числе: мероприятие по Обеспеч. жильем молодых семей фед. проекта «Содействие субъектам РФ в реализации полномочий по оказанию гос. поддержки гражданам в обеспеч. жильем и оплате жил.-ком. услуг» гос. программы РФ «Обеспеч. доступным и комфортным жильем и ком-ми услугами граждан РФ»</t>
  </si>
  <si>
    <t>2023 года</t>
  </si>
  <si>
    <r>
      <t xml:space="preserve">ОТЧЕТ 
по реализации жилищных программ в Приозерском муниципальном районе Ленинградской области на </t>
    </r>
    <r>
      <rPr>
        <u/>
        <sz val="10"/>
        <color theme="1"/>
        <rFont val="Times New Roman"/>
        <family val="1"/>
        <charset val="204"/>
      </rPr>
      <t xml:space="preserve">31.12.2023 </t>
    </r>
    <r>
      <rPr>
        <sz val="10"/>
        <color theme="1"/>
        <rFont val="Times New Roman"/>
        <family val="1"/>
        <charset val="204"/>
      </rPr>
      <t>г.</t>
    </r>
  </si>
  <si>
    <t>Ведомственная целевая программа "Оказание государственой поддержки гражданам в обеспечении жильем и оплате жилищно-коммунальных услуг" государственной программы РФ "Обеспечение доступным и комфортным жильем граждан Российской Федерации"</t>
  </si>
  <si>
    <t>29.12.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</si>
</sst>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0.0"/>
    <numFmt numFmtId="167" formatCode="#,##0.0"/>
    <numFmt numFmtId="168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6" fontId="1" fillId="2" borderId="15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17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7" fontId="1" fillId="3" borderId="6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6" fontId="1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center" vertical="center"/>
    </xf>
    <xf numFmtId="165" fontId="1" fillId="2" borderId="37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NumberFormat="1" applyFont="1" applyFill="1"/>
    <xf numFmtId="0" fontId="6" fillId="2" borderId="0" xfId="0" applyFont="1" applyFill="1" applyAlignment="1">
      <alignment vertical="top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vertical="center"/>
    </xf>
    <xf numFmtId="168" fontId="1" fillId="3" borderId="1" xfId="0" applyNumberFormat="1" applyFont="1" applyFill="1" applyBorder="1" applyAlignment="1">
      <alignment horizontal="center" vertical="center" wrapText="1"/>
    </xf>
    <xf numFmtId="168" fontId="1" fillId="3" borderId="9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8" fontId="1" fillId="3" borderId="6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7" fontId="7" fillId="2" borderId="6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right"/>
    </xf>
    <xf numFmtId="164" fontId="1" fillId="3" borderId="9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vertical="center"/>
    </xf>
    <xf numFmtId="165" fontId="1" fillId="3" borderId="15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Alignment="1">
      <alignment vertical="center"/>
    </xf>
    <xf numFmtId="168" fontId="1" fillId="3" borderId="1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right"/>
    </xf>
    <xf numFmtId="0" fontId="3" fillId="0" borderId="2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5" topLeftCell="A6" activePane="bottomLeft" state="frozen"/>
      <selection pane="bottomLeft" activeCell="A2" sqref="A2:A5"/>
    </sheetView>
  </sheetViews>
  <sheetFormatPr defaultRowHeight="12.75" x14ac:dyDescent="0.25"/>
  <cols>
    <col min="1" max="1" width="49.5703125" style="1" customWidth="1"/>
    <col min="2" max="2" width="5.5703125" style="1" customWidth="1"/>
    <col min="3" max="3" width="11.7109375" style="1" customWidth="1"/>
    <col min="4" max="4" width="6.85546875" style="1" customWidth="1"/>
    <col min="5" max="5" width="10" style="1" customWidth="1"/>
    <col min="6" max="6" width="12.5703125" style="1" customWidth="1"/>
    <col min="7" max="7" width="10.5703125" style="1" customWidth="1"/>
    <col min="8" max="8" width="9.28515625" style="1" customWidth="1"/>
    <col min="9" max="10" width="6.42578125" style="1" customWidth="1"/>
    <col min="11" max="11" width="10.140625" style="1" customWidth="1"/>
    <col min="12" max="12" width="12.140625" style="1" customWidth="1"/>
    <col min="13" max="13" width="9.5703125" style="1" customWidth="1"/>
    <col min="14" max="14" width="10.140625" style="1" customWidth="1"/>
    <col min="15" max="16" width="9" style="1" customWidth="1"/>
    <col min="17" max="17" width="8.7109375" style="1" customWidth="1"/>
    <col min="18" max="18" width="9.85546875" style="1" customWidth="1"/>
    <col min="19" max="16384" width="9.140625" style="1"/>
  </cols>
  <sheetData>
    <row r="1" spans="1:19" ht="30.75" customHeight="1" thickTop="1" thickBot="1" x14ac:dyDescent="0.3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</row>
    <row r="2" spans="1:19" ht="66" customHeight="1" x14ac:dyDescent="0.25">
      <c r="A2" s="119" t="s">
        <v>0</v>
      </c>
      <c r="B2" s="134" t="s">
        <v>33</v>
      </c>
      <c r="C2" s="129"/>
      <c r="D2" s="128" t="s">
        <v>34</v>
      </c>
      <c r="E2" s="128"/>
      <c r="F2" s="128"/>
      <c r="G2" s="128"/>
      <c r="H2" s="129"/>
      <c r="I2" s="134" t="s">
        <v>35</v>
      </c>
      <c r="J2" s="128"/>
      <c r="K2" s="128"/>
      <c r="L2" s="128"/>
      <c r="M2" s="128"/>
      <c r="N2" s="128"/>
      <c r="O2" s="128"/>
      <c r="P2" s="128"/>
      <c r="Q2" s="128"/>
      <c r="R2" s="129"/>
    </row>
    <row r="3" spans="1:19" ht="15" customHeight="1" x14ac:dyDescent="0.25">
      <c r="A3" s="120"/>
      <c r="B3" s="122" t="s">
        <v>7</v>
      </c>
      <c r="C3" s="125" t="s">
        <v>8</v>
      </c>
      <c r="D3" s="138" t="s">
        <v>7</v>
      </c>
      <c r="E3" s="100" t="s">
        <v>8</v>
      </c>
      <c r="F3" s="113" t="s">
        <v>14</v>
      </c>
      <c r="G3" s="114"/>
      <c r="H3" s="115"/>
      <c r="I3" s="107" t="s">
        <v>10</v>
      </c>
      <c r="J3" s="108"/>
      <c r="K3" s="109"/>
      <c r="L3" s="113" t="s">
        <v>6</v>
      </c>
      <c r="M3" s="114"/>
      <c r="N3" s="114"/>
      <c r="O3" s="137"/>
      <c r="P3" s="113" t="s">
        <v>3</v>
      </c>
      <c r="Q3" s="114"/>
      <c r="R3" s="115"/>
    </row>
    <row r="4" spans="1:19" s="18" customFormat="1" ht="13.5" customHeight="1" x14ac:dyDescent="0.25">
      <c r="A4" s="120"/>
      <c r="B4" s="123"/>
      <c r="C4" s="126"/>
      <c r="D4" s="139"/>
      <c r="E4" s="101"/>
      <c r="F4" s="103" t="s">
        <v>4</v>
      </c>
      <c r="G4" s="103" t="s">
        <v>1</v>
      </c>
      <c r="H4" s="105" t="s">
        <v>9</v>
      </c>
      <c r="I4" s="110"/>
      <c r="J4" s="111"/>
      <c r="K4" s="112"/>
      <c r="L4" s="103" t="s">
        <v>8</v>
      </c>
      <c r="M4" s="116" t="s">
        <v>14</v>
      </c>
      <c r="N4" s="117"/>
      <c r="O4" s="135"/>
      <c r="P4" s="116" t="s">
        <v>14</v>
      </c>
      <c r="Q4" s="117"/>
      <c r="R4" s="118"/>
    </row>
    <row r="5" spans="1:19" s="18" customFormat="1" ht="40.5" customHeight="1" x14ac:dyDescent="0.25">
      <c r="A5" s="121"/>
      <c r="B5" s="124"/>
      <c r="C5" s="127"/>
      <c r="D5" s="140"/>
      <c r="E5" s="102"/>
      <c r="F5" s="104"/>
      <c r="G5" s="104"/>
      <c r="H5" s="106"/>
      <c r="I5" s="2" t="s">
        <v>7</v>
      </c>
      <c r="J5" s="25" t="s">
        <v>5</v>
      </c>
      <c r="K5" s="25" t="s">
        <v>8</v>
      </c>
      <c r="L5" s="104"/>
      <c r="M5" s="25" t="s">
        <v>4</v>
      </c>
      <c r="N5" s="25" t="s">
        <v>1</v>
      </c>
      <c r="O5" s="25" t="s">
        <v>9</v>
      </c>
      <c r="P5" s="25" t="s">
        <v>22</v>
      </c>
      <c r="Q5" s="25" t="s">
        <v>28</v>
      </c>
      <c r="R5" s="33" t="s">
        <v>29</v>
      </c>
    </row>
    <row r="6" spans="1:19" s="18" customFormat="1" x14ac:dyDescent="0.25">
      <c r="A6" s="57">
        <v>1</v>
      </c>
      <c r="B6" s="2">
        <v>2</v>
      </c>
      <c r="C6" s="33">
        <v>3</v>
      </c>
      <c r="D6" s="35">
        <v>4</v>
      </c>
      <c r="E6" s="25">
        <v>5</v>
      </c>
      <c r="F6" s="25">
        <v>6</v>
      </c>
      <c r="G6" s="25">
        <v>7</v>
      </c>
      <c r="H6" s="34">
        <v>8</v>
      </c>
      <c r="I6" s="2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33">
        <v>18</v>
      </c>
    </row>
    <row r="7" spans="1:19" s="18" customFormat="1" ht="65.25" customHeight="1" x14ac:dyDescent="0.25">
      <c r="A7" s="61" t="s">
        <v>27</v>
      </c>
      <c r="B7" s="38">
        <v>0</v>
      </c>
      <c r="C7" s="40">
        <v>0</v>
      </c>
      <c r="D7" s="53">
        <v>0</v>
      </c>
      <c r="E7" s="37">
        <v>0</v>
      </c>
      <c r="F7" s="37">
        <v>0</v>
      </c>
      <c r="G7" s="37">
        <v>0</v>
      </c>
      <c r="H7" s="44">
        <v>0</v>
      </c>
      <c r="I7" s="38">
        <v>0</v>
      </c>
      <c r="J7" s="45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7">
        <v>0</v>
      </c>
    </row>
    <row r="8" spans="1:19" s="18" customFormat="1" ht="30.75" customHeight="1" x14ac:dyDescent="0.25">
      <c r="A8" s="61" t="s">
        <v>25</v>
      </c>
      <c r="B8" s="38">
        <v>0</v>
      </c>
      <c r="C8" s="40">
        <v>0</v>
      </c>
      <c r="D8" s="53">
        <v>0</v>
      </c>
      <c r="E8" s="37">
        <v>0</v>
      </c>
      <c r="F8" s="37">
        <v>0</v>
      </c>
      <c r="G8" s="37">
        <v>0</v>
      </c>
      <c r="H8" s="44">
        <v>0</v>
      </c>
      <c r="I8" s="48">
        <v>0</v>
      </c>
      <c r="J8" s="49">
        <v>0</v>
      </c>
      <c r="K8" s="50">
        <v>0</v>
      </c>
      <c r="L8" s="50">
        <v>0</v>
      </c>
      <c r="M8" s="50">
        <v>0</v>
      </c>
      <c r="N8" s="50">
        <v>0</v>
      </c>
      <c r="O8" s="51">
        <v>0</v>
      </c>
      <c r="P8" s="51">
        <v>0</v>
      </c>
      <c r="Q8" s="51">
        <v>0</v>
      </c>
      <c r="R8" s="52">
        <v>0</v>
      </c>
    </row>
    <row r="9" spans="1:19" s="18" customFormat="1" ht="67.5" customHeight="1" x14ac:dyDescent="0.25">
      <c r="A9" s="61" t="s">
        <v>39</v>
      </c>
      <c r="B9" s="38">
        <f t="shared" ref="B9:H9" si="0">B10+B11+B12+B13</f>
        <v>0</v>
      </c>
      <c r="C9" s="40">
        <f t="shared" si="0"/>
        <v>0</v>
      </c>
      <c r="D9" s="42">
        <f t="shared" si="0"/>
        <v>0</v>
      </c>
      <c r="E9" s="37">
        <f t="shared" si="0"/>
        <v>0</v>
      </c>
      <c r="F9" s="37">
        <f t="shared" si="0"/>
        <v>0</v>
      </c>
      <c r="G9" s="41">
        <f t="shared" si="0"/>
        <v>0</v>
      </c>
      <c r="H9" s="42">
        <f t="shared" si="0"/>
        <v>0</v>
      </c>
      <c r="I9" s="36">
        <f>I13+I12+I11+I10</f>
        <v>0</v>
      </c>
      <c r="J9" s="39">
        <f>J13+J12+J11+J10</f>
        <v>0</v>
      </c>
      <c r="K9" s="39">
        <f t="shared" ref="K9:Q9" si="1">K13+K12+K11+K10</f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43">
        <f>R13+R12+R11+R10</f>
        <v>0</v>
      </c>
    </row>
    <row r="10" spans="1:19" s="18" customFormat="1" ht="25.5" x14ac:dyDescent="0.25">
      <c r="A10" s="57" t="s">
        <v>19</v>
      </c>
      <c r="B10" s="2">
        <v>0</v>
      </c>
      <c r="C10" s="4">
        <v>0</v>
      </c>
      <c r="D10" s="24">
        <v>0</v>
      </c>
      <c r="E10" s="3">
        <f t="shared" ref="E10:E12" si="2">F10+G10+H10</f>
        <v>0</v>
      </c>
      <c r="F10" s="3">
        <v>0</v>
      </c>
      <c r="G10" s="3">
        <v>0</v>
      </c>
      <c r="H10" s="11">
        <v>0</v>
      </c>
      <c r="I10" s="15">
        <v>0</v>
      </c>
      <c r="J10" s="12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4">
        <v>0</v>
      </c>
    </row>
    <row r="11" spans="1:19" s="18" customFormat="1" x14ac:dyDescent="0.25">
      <c r="A11" s="57" t="s">
        <v>11</v>
      </c>
      <c r="B11" s="2">
        <v>0</v>
      </c>
      <c r="C11" s="4">
        <v>0</v>
      </c>
      <c r="D11" s="24">
        <v>0</v>
      </c>
      <c r="E11" s="3">
        <f t="shared" si="2"/>
        <v>0</v>
      </c>
      <c r="F11" s="3">
        <v>0</v>
      </c>
      <c r="G11" s="3">
        <v>0</v>
      </c>
      <c r="H11" s="11">
        <v>0</v>
      </c>
      <c r="I11" s="8">
        <v>0</v>
      </c>
      <c r="J11" s="10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v>0</v>
      </c>
    </row>
    <row r="12" spans="1:19" s="18" customFormat="1" x14ac:dyDescent="0.25">
      <c r="A12" s="57" t="s">
        <v>12</v>
      </c>
      <c r="B12" s="2">
        <v>0</v>
      </c>
      <c r="C12" s="4">
        <v>0</v>
      </c>
      <c r="D12" s="24">
        <v>0</v>
      </c>
      <c r="E12" s="3">
        <f t="shared" si="2"/>
        <v>0</v>
      </c>
      <c r="F12" s="3">
        <v>0</v>
      </c>
      <c r="G12" s="3">
        <v>0</v>
      </c>
      <c r="H12" s="11">
        <v>0</v>
      </c>
      <c r="I12" s="8">
        <v>0</v>
      </c>
      <c r="J12" s="10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v>0</v>
      </c>
    </row>
    <row r="13" spans="1:19" s="18" customFormat="1" x14ac:dyDescent="0.25">
      <c r="A13" s="57" t="s">
        <v>13</v>
      </c>
      <c r="B13" s="2">
        <v>0</v>
      </c>
      <c r="C13" s="4">
        <v>0</v>
      </c>
      <c r="D13" s="24">
        <v>0</v>
      </c>
      <c r="E13" s="3">
        <v>0</v>
      </c>
      <c r="F13" s="3">
        <v>0</v>
      </c>
      <c r="G13" s="3">
        <v>0</v>
      </c>
      <c r="H13" s="11">
        <v>0</v>
      </c>
      <c r="I13" s="8">
        <v>0</v>
      </c>
      <c r="J13" s="10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v>0</v>
      </c>
    </row>
    <row r="14" spans="1:19" s="18" customFormat="1" ht="15" customHeight="1" x14ac:dyDescent="0.25">
      <c r="A14" s="58" t="s">
        <v>15</v>
      </c>
      <c r="B14" s="70">
        <f>B15+B16</f>
        <v>50</v>
      </c>
      <c r="C14" s="47">
        <f>C15+C16</f>
        <v>169752.88549499999</v>
      </c>
      <c r="D14" s="86">
        <f>D15+D16</f>
        <v>8</v>
      </c>
      <c r="E14" s="46">
        <f t="shared" ref="E14:H14" si="3">E15+E16</f>
        <v>27953.895530000002</v>
      </c>
      <c r="F14" s="46">
        <f t="shared" si="3"/>
        <v>1213.85823</v>
      </c>
      <c r="G14" s="46">
        <f t="shared" si="3"/>
        <v>25870.896940000002</v>
      </c>
      <c r="H14" s="87">
        <f t="shared" si="3"/>
        <v>869.14035999999999</v>
      </c>
      <c r="I14" s="75">
        <f>I15+I16</f>
        <v>6</v>
      </c>
      <c r="J14" s="45">
        <f>J15+J16</f>
        <v>407.9</v>
      </c>
      <c r="K14" s="46">
        <f t="shared" ref="K14:Q14" si="4">K15+K16</f>
        <v>34403.798060000001</v>
      </c>
      <c r="L14" s="46">
        <f t="shared" si="4"/>
        <v>23203.8053</v>
      </c>
      <c r="M14" s="46">
        <f t="shared" si="4"/>
        <v>1213.85823</v>
      </c>
      <c r="N14" s="46">
        <f t="shared" si="4"/>
        <v>21120.806710000001</v>
      </c>
      <c r="O14" s="46">
        <f t="shared" si="4"/>
        <v>869.14035999999999</v>
      </c>
      <c r="P14" s="46">
        <f t="shared" si="4"/>
        <v>4476.1457799999998</v>
      </c>
      <c r="Q14" s="46">
        <f t="shared" si="4"/>
        <v>4800.9961800000001</v>
      </c>
      <c r="R14" s="47">
        <f>R15+R16</f>
        <v>1922.8507999999999</v>
      </c>
    </row>
    <row r="15" spans="1:19" s="18" customFormat="1" ht="76.5" customHeight="1" x14ac:dyDescent="0.25">
      <c r="A15" s="88" t="s">
        <v>36</v>
      </c>
      <c r="B15" s="89">
        <v>9</v>
      </c>
      <c r="C15" s="90">
        <v>39512.343480000003</v>
      </c>
      <c r="D15" s="91">
        <v>2</v>
      </c>
      <c r="E15" s="6">
        <f>F15+G15+H15</f>
        <v>9657.1152000000002</v>
      </c>
      <c r="F15" s="6">
        <v>1213.85823</v>
      </c>
      <c r="G15" s="6">
        <v>7574.11661</v>
      </c>
      <c r="H15" s="69">
        <v>869.14035999999999</v>
      </c>
      <c r="I15" s="9">
        <v>2</v>
      </c>
      <c r="J15" s="5">
        <v>123.2</v>
      </c>
      <c r="K15" s="6">
        <f>L15+P15+Q15+R15</f>
        <v>11575</v>
      </c>
      <c r="L15" s="6">
        <f>M15+N15+O15</f>
        <v>9657.1152000000002</v>
      </c>
      <c r="M15" s="6">
        <v>1213.85823</v>
      </c>
      <c r="N15" s="6">
        <v>7574.11661</v>
      </c>
      <c r="O15" s="6">
        <v>869.14035999999999</v>
      </c>
      <c r="P15" s="6">
        <v>0</v>
      </c>
      <c r="Q15" s="6">
        <v>1721.4423999999999</v>
      </c>
      <c r="R15" s="7">
        <v>196.44239999999999</v>
      </c>
    </row>
    <row r="16" spans="1:19" s="18" customFormat="1" ht="40.5" customHeight="1" x14ac:dyDescent="0.25">
      <c r="A16" s="88" t="s">
        <v>26</v>
      </c>
      <c r="B16" s="9">
        <v>41</v>
      </c>
      <c r="C16" s="7">
        <v>130240.542015</v>
      </c>
      <c r="D16" s="91">
        <f>4+2</f>
        <v>6</v>
      </c>
      <c r="E16" s="6">
        <f>F16+G16+H16</f>
        <v>18296.780330000001</v>
      </c>
      <c r="F16" s="6">
        <v>0</v>
      </c>
      <c r="G16" s="6">
        <v>18296.780330000001</v>
      </c>
      <c r="H16" s="69">
        <v>0</v>
      </c>
      <c r="I16" s="9">
        <v>4</v>
      </c>
      <c r="J16" s="5">
        <v>284.7</v>
      </c>
      <c r="K16" s="6">
        <f>L16+P16+Q16+R16</f>
        <v>22828.798060000001</v>
      </c>
      <c r="L16" s="6">
        <f>M16+N16+O16</f>
        <v>13546.6901</v>
      </c>
      <c r="M16" s="6">
        <v>0</v>
      </c>
      <c r="N16" s="6">
        <v>13546.6901</v>
      </c>
      <c r="O16" s="6">
        <v>0</v>
      </c>
      <c r="P16" s="6">
        <v>4476.1457799999998</v>
      </c>
      <c r="Q16" s="6">
        <v>3079.5537800000002</v>
      </c>
      <c r="R16" s="7">
        <v>1726.4084</v>
      </c>
      <c r="S16" s="26"/>
    </row>
    <row r="17" spans="1:18" s="18" customFormat="1" ht="28.5" customHeight="1" x14ac:dyDescent="0.25">
      <c r="A17" s="58" t="s">
        <v>24</v>
      </c>
      <c r="B17" s="70">
        <v>23</v>
      </c>
      <c r="C17" s="47">
        <v>43939.588530000001</v>
      </c>
      <c r="D17" s="71">
        <v>13</v>
      </c>
      <c r="E17" s="72">
        <f>F17+G17+H17</f>
        <v>28597.133830000002</v>
      </c>
      <c r="F17" s="73">
        <v>2025.7</v>
      </c>
      <c r="G17" s="73">
        <v>26571.433830000002</v>
      </c>
      <c r="H17" s="74">
        <v>0</v>
      </c>
      <c r="I17" s="70">
        <v>12</v>
      </c>
      <c r="J17" s="45">
        <v>744.6</v>
      </c>
      <c r="K17" s="46">
        <f>L17+P17+Q17+R17</f>
        <v>43688.559420000005</v>
      </c>
      <c r="L17" s="46">
        <f>M17+N17+O17</f>
        <v>26953.239420000002</v>
      </c>
      <c r="M17" s="46">
        <v>2761.8994200000002</v>
      </c>
      <c r="N17" s="46">
        <v>24191.34</v>
      </c>
      <c r="O17" s="46">
        <v>0</v>
      </c>
      <c r="P17" s="46">
        <v>16735.32</v>
      </c>
      <c r="Q17" s="46">
        <v>0</v>
      </c>
      <c r="R17" s="47">
        <v>0</v>
      </c>
    </row>
    <row r="18" spans="1:18" s="18" customFormat="1" ht="40.5" customHeight="1" x14ac:dyDescent="0.25">
      <c r="A18" s="58" t="s">
        <v>30</v>
      </c>
      <c r="B18" s="75">
        <v>37</v>
      </c>
      <c r="C18" s="47">
        <v>105122.9558</v>
      </c>
      <c r="D18" s="92">
        <v>2</v>
      </c>
      <c r="E18" s="93">
        <f>F18+G18+H18</f>
        <v>4240.6724999999997</v>
      </c>
      <c r="F18" s="94">
        <v>0</v>
      </c>
      <c r="G18" s="95">
        <v>4240.6724999999997</v>
      </c>
      <c r="H18" s="96">
        <v>0</v>
      </c>
      <c r="I18" s="75">
        <v>2</v>
      </c>
      <c r="J18" s="45">
        <v>106.9</v>
      </c>
      <c r="K18" s="46">
        <f>L18+P18+Q18+R18</f>
        <v>9494.5499999999993</v>
      </c>
      <c r="L18" s="46">
        <f>M18+N18+O18</f>
        <v>4240.6724999999997</v>
      </c>
      <c r="M18" s="46">
        <v>0</v>
      </c>
      <c r="N18" s="46">
        <v>4240.6724999999997</v>
      </c>
      <c r="O18" s="46">
        <v>0</v>
      </c>
      <c r="P18" s="46">
        <v>700</v>
      </c>
      <c r="Q18" s="46">
        <v>4553.8774999999996</v>
      </c>
      <c r="R18" s="47">
        <v>0</v>
      </c>
    </row>
    <row r="19" spans="1:18" s="18" customFormat="1" ht="15.75" customHeight="1" x14ac:dyDescent="0.25">
      <c r="A19" s="58" t="s">
        <v>2</v>
      </c>
      <c r="B19" s="89">
        <v>8</v>
      </c>
      <c r="C19" s="90">
        <v>29933.7225</v>
      </c>
      <c r="D19" s="76">
        <v>21</v>
      </c>
      <c r="E19" s="72">
        <f>F19+G19</f>
        <v>78886</v>
      </c>
      <c r="F19" s="46">
        <v>530.9</v>
      </c>
      <c r="G19" s="46">
        <v>78355.100000000006</v>
      </c>
      <c r="H19" s="77">
        <v>0</v>
      </c>
      <c r="I19" s="75">
        <v>21</v>
      </c>
      <c r="J19" s="45">
        <v>853.9</v>
      </c>
      <c r="K19" s="46">
        <f>L19+P19+Q19+R19</f>
        <v>74398.16</v>
      </c>
      <c r="L19" s="46">
        <f>M19+N19+O19</f>
        <v>74398.16</v>
      </c>
      <c r="M19" s="46">
        <v>530.95000000000005</v>
      </c>
      <c r="N19" s="46">
        <v>73867.210000000006</v>
      </c>
      <c r="O19" s="46">
        <v>0</v>
      </c>
      <c r="P19" s="46">
        <v>0</v>
      </c>
      <c r="Q19" s="46">
        <v>0</v>
      </c>
      <c r="R19" s="47">
        <v>0</v>
      </c>
    </row>
    <row r="20" spans="1:18" s="18" customFormat="1" ht="26.25" customHeight="1" x14ac:dyDescent="0.25">
      <c r="A20" s="59" t="s">
        <v>23</v>
      </c>
      <c r="B20" s="78">
        <f>SUM(B7:B9,B14,B17:B19)</f>
        <v>118</v>
      </c>
      <c r="C20" s="79">
        <f>SUM(C7:C9,C14,C17:C19)</f>
        <v>348749.15232499997</v>
      </c>
      <c r="D20" s="80">
        <f t="shared" ref="D20:R22" si="5">D7+D8+D9+D14+D17+D18+D19</f>
        <v>44</v>
      </c>
      <c r="E20" s="81">
        <f t="shared" si="5"/>
        <v>139677.70186</v>
      </c>
      <c r="F20" s="81">
        <f t="shared" si="5"/>
        <v>3770.4582300000002</v>
      </c>
      <c r="G20" s="81">
        <f>G7+G8+G9+G14+G17+G18+G19</f>
        <v>135038.10327000002</v>
      </c>
      <c r="H20" s="82">
        <f t="shared" si="5"/>
        <v>869.14035999999999</v>
      </c>
      <c r="I20" s="78">
        <f t="shared" si="5"/>
        <v>41</v>
      </c>
      <c r="J20" s="83">
        <f t="shared" si="5"/>
        <v>2113.3000000000002</v>
      </c>
      <c r="K20" s="81">
        <f t="shared" si="5"/>
        <v>161985.06748000003</v>
      </c>
      <c r="L20" s="81">
        <f t="shared" si="5"/>
        <v>128795.87722000001</v>
      </c>
      <c r="M20" s="81">
        <f t="shared" si="5"/>
        <v>4506.7076500000003</v>
      </c>
      <c r="N20" s="81">
        <f>N7+N8+N9+N14+N17+N18+N19</f>
        <v>123420.02921000001</v>
      </c>
      <c r="O20" s="81">
        <f t="shared" si="5"/>
        <v>869.14035999999999</v>
      </c>
      <c r="P20" s="81">
        <f t="shared" si="5"/>
        <v>21911.465779999999</v>
      </c>
      <c r="Q20" s="81">
        <f>Q7+Q8+Q9+Q14+Q17+Q18+Q19</f>
        <v>9354.8736800000006</v>
      </c>
      <c r="R20" s="84">
        <f t="shared" si="5"/>
        <v>1922.8507999999999</v>
      </c>
    </row>
    <row r="21" spans="1:18" s="18" customFormat="1" ht="12" customHeight="1" x14ac:dyDescent="0.25">
      <c r="A21" s="57" t="s">
        <v>18</v>
      </c>
      <c r="B21" s="66">
        <v>0</v>
      </c>
      <c r="C21" s="67">
        <v>0</v>
      </c>
      <c r="D21" s="68">
        <v>0</v>
      </c>
      <c r="E21" s="6">
        <v>0</v>
      </c>
      <c r="F21" s="6">
        <v>0</v>
      </c>
      <c r="G21" s="6">
        <v>0</v>
      </c>
      <c r="H21" s="69">
        <v>0</v>
      </c>
      <c r="I21" s="9">
        <v>0</v>
      </c>
      <c r="J21" s="5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v>0</v>
      </c>
    </row>
    <row r="22" spans="1:18" s="18" customFormat="1" ht="17.25" customHeight="1" thickBot="1" x14ac:dyDescent="0.3">
      <c r="A22" s="60" t="s">
        <v>21</v>
      </c>
      <c r="B22" s="16">
        <f>B20+B21</f>
        <v>118</v>
      </c>
      <c r="C22" s="62">
        <f>C20+C21</f>
        <v>348749.15232499997</v>
      </c>
      <c r="D22" s="54">
        <f t="shared" ref="D22:H22" si="6">SUM(D20:D21)</f>
        <v>44</v>
      </c>
      <c r="E22" s="21">
        <f t="shared" si="6"/>
        <v>139677.70186</v>
      </c>
      <c r="F22" s="21">
        <f>SUM(F20:F21)</f>
        <v>3770.4582300000002</v>
      </c>
      <c r="G22" s="21">
        <f t="shared" si="6"/>
        <v>135038.10327000002</v>
      </c>
      <c r="H22" s="22">
        <f t="shared" si="6"/>
        <v>869.14035999999999</v>
      </c>
      <c r="I22" s="16">
        <f t="shared" ref="I22:R22" si="7">I7+I8+I9+I14+I17+I18+I19+I21</f>
        <v>41</v>
      </c>
      <c r="J22" s="17">
        <f t="shared" si="7"/>
        <v>2113.3000000000002</v>
      </c>
      <c r="K22" s="23">
        <f t="shared" si="7"/>
        <v>161985.06748000003</v>
      </c>
      <c r="L22" s="23">
        <f t="shared" si="7"/>
        <v>128795.87722000001</v>
      </c>
      <c r="M22" s="23">
        <f t="shared" si="7"/>
        <v>4506.7076500000003</v>
      </c>
      <c r="N22" s="23">
        <f t="shared" si="7"/>
        <v>123420.02921000001</v>
      </c>
      <c r="O22" s="23">
        <f t="shared" si="7"/>
        <v>869.14035999999999</v>
      </c>
      <c r="P22" s="23">
        <f t="shared" si="7"/>
        <v>21911.465779999999</v>
      </c>
      <c r="Q22" s="56">
        <f t="shared" si="5"/>
        <v>12434.427460000001</v>
      </c>
      <c r="R22" s="55">
        <f t="shared" si="7"/>
        <v>1922.8507999999999</v>
      </c>
    </row>
    <row r="23" spans="1:18" s="18" customFormat="1" ht="7.5" customHeight="1" x14ac:dyDescent="0.25">
      <c r="A23" s="27"/>
    </row>
    <row r="24" spans="1:18" s="18" customFormat="1" ht="7.5" customHeight="1" x14ac:dyDescent="0.2">
      <c r="A24" s="28"/>
      <c r="B24" s="30"/>
      <c r="C24" s="30"/>
      <c r="D24" s="30"/>
      <c r="E24" s="19"/>
      <c r="F24" s="31"/>
      <c r="G24" s="31"/>
      <c r="H24" s="20"/>
      <c r="I24" s="20"/>
      <c r="J24" s="20"/>
      <c r="K24" s="32"/>
      <c r="L24" s="32"/>
      <c r="M24" s="29"/>
      <c r="N24" s="29"/>
      <c r="O24" s="29"/>
      <c r="P24" s="28"/>
    </row>
    <row r="25" spans="1:18" ht="15" x14ac:dyDescent="0.25">
      <c r="A25" s="133" t="s">
        <v>31</v>
      </c>
      <c r="B25" s="133"/>
      <c r="C25" s="133"/>
      <c r="D25" s="133"/>
      <c r="E25" s="133"/>
      <c r="F25" s="136"/>
      <c r="G25" s="136"/>
      <c r="H25" s="63"/>
      <c r="I25" s="63"/>
      <c r="J25" s="63"/>
      <c r="K25" s="136" t="s">
        <v>32</v>
      </c>
      <c r="L25" s="136"/>
      <c r="M25" s="64"/>
      <c r="N25" s="85" t="s">
        <v>40</v>
      </c>
      <c r="O25" s="64" t="s">
        <v>37</v>
      </c>
    </row>
    <row r="26" spans="1:18" ht="15" x14ac:dyDescent="0.25">
      <c r="B26" s="130"/>
      <c r="C26" s="130"/>
      <c r="D26" s="130"/>
      <c r="E26" s="63"/>
      <c r="F26" s="131" t="s">
        <v>20</v>
      </c>
      <c r="G26" s="131"/>
      <c r="H26" s="65"/>
      <c r="I26" s="65"/>
      <c r="J26" s="65"/>
      <c r="K26" s="132" t="s">
        <v>17</v>
      </c>
      <c r="L26" s="132"/>
      <c r="M26" s="64" t="s">
        <v>16</v>
      </c>
      <c r="N26" s="64"/>
      <c r="O26" s="64"/>
    </row>
  </sheetData>
  <mergeCells count="25">
    <mergeCell ref="B26:D26"/>
    <mergeCell ref="F26:G26"/>
    <mergeCell ref="K26:L26"/>
    <mergeCell ref="A25:E25"/>
    <mergeCell ref="I2:R2"/>
    <mergeCell ref="B2:C2"/>
    <mergeCell ref="M4:O4"/>
    <mergeCell ref="F25:G25"/>
    <mergeCell ref="K25:L25"/>
    <mergeCell ref="L3:O3"/>
    <mergeCell ref="D3:D5"/>
    <mergeCell ref="F3:H3"/>
    <mergeCell ref="A1:R1"/>
    <mergeCell ref="E3:E5"/>
    <mergeCell ref="F4:F5"/>
    <mergeCell ref="G4:G5"/>
    <mergeCell ref="H4:H5"/>
    <mergeCell ref="I3:K4"/>
    <mergeCell ref="L4:L5"/>
    <mergeCell ref="P3:R3"/>
    <mergeCell ref="P4:R4"/>
    <mergeCell ref="A2:A5"/>
    <mergeCell ref="B3:B5"/>
    <mergeCell ref="C3:C5"/>
    <mergeCell ref="D2:H2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User</cp:lastModifiedBy>
  <cp:lastPrinted>2024-02-06T06:35:37Z</cp:lastPrinted>
  <dcterms:created xsi:type="dcterms:W3CDTF">2014-11-05T12:55:36Z</dcterms:created>
  <dcterms:modified xsi:type="dcterms:W3CDTF">2024-02-07T13:21:28Z</dcterms:modified>
</cp:coreProperties>
</file>