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00" windowWidth="19020" windowHeight="7650" tabRatio="862" activeTab="14"/>
  </bookViews>
  <sheets>
    <sheet name="ДФК 721" sheetId="1" r:id="rId1"/>
    <sheet name="ДФК 704" sheetId="2" r:id="rId2"/>
    <sheet name="о-1" sheetId="3" r:id="rId3"/>
    <sheet name="о-2" sheetId="4" state="hidden" r:id="rId4"/>
    <sheet name="о-3" sheetId="5" r:id="rId5"/>
    <sheet name="о-3 ИСПР" sheetId="6" r:id="rId6"/>
    <sheet name="дфк 714" sheetId="7" r:id="rId7"/>
    <sheet name="доп обр 70570" sheetId="8" r:id="rId8"/>
    <sheet name="школы 70510" sheetId="9" r:id="rId9"/>
    <sheet name="сады 70490" sheetId="10" r:id="rId10"/>
    <sheet name="дфк 707 лето" sheetId="11" r:id="rId11"/>
    <sheet name="дфк 709 кадр потенц" sheetId="12" r:id="rId12"/>
    <sheet name="дфк 715 спорт село" sheetId="13" r:id="rId13"/>
    <sheet name="дфк 951 дост среда" sheetId="14" r:id="rId14"/>
    <sheet name="дфк 209 и 338 реновация" sheetId="15" r:id="rId15"/>
    <sheet name="дфк 706 кап ремонт Соснов ЦО" sheetId="16" r:id="rId16"/>
  </sheets>
  <definedNames>
    <definedName name="_xlnm.Print_Area" localSheetId="7">'доп обр 70570'!$A$1:$W$20</definedName>
    <definedName name="_xlnm.Print_Area" localSheetId="14">'дфк 209 и 338 реновация'!$A$1:$W$19</definedName>
    <definedName name="_xlnm.Print_Area" localSheetId="1">'ДФК 704'!$A$1:$R$26</definedName>
    <definedName name="_xlnm.Print_Area" localSheetId="15">'дфк 706 кап ремонт Соснов ЦО'!$A$1:$W$19</definedName>
    <definedName name="_xlnm.Print_Area" localSheetId="10">'дфк 707 лето'!$A$1:$W$29</definedName>
    <definedName name="_xlnm.Print_Area" localSheetId="11">'дфк 709 кадр потенц'!$A$1:$W$19</definedName>
    <definedName name="_xlnm.Print_Area" localSheetId="6">'дфк 714'!$A$1:$W$33</definedName>
    <definedName name="_xlnm.Print_Area" localSheetId="12">'дфк 715 спорт село'!$A$1:$W$19</definedName>
    <definedName name="_xlnm.Print_Area" localSheetId="0">'ДФК 721'!$A$1:$M$23</definedName>
    <definedName name="_xlnm.Print_Area" localSheetId="13">'дфк 951 дост среда'!$A$1:$W$19</definedName>
    <definedName name="_xlnm.Print_Area" localSheetId="2">'о-1'!$A$1:$W$30</definedName>
    <definedName name="_xlnm.Print_Area" localSheetId="4">'о-3'!$A$1:$P$26</definedName>
    <definedName name="_xlnm.Print_Area" localSheetId="5">'о-3 ИСПР'!$A$1:$P$22</definedName>
    <definedName name="_xlnm.Print_Area" localSheetId="9">'сады 70490'!$A$1:$W$21</definedName>
    <definedName name="_xlnm.Print_Area" localSheetId="8">'школы 70510'!$A$1:$W$25</definedName>
  </definedNames>
  <calcPr fullCalcOnLoad="1"/>
</workbook>
</file>

<file path=xl/sharedStrings.xml><?xml version="1.0" encoding="utf-8"?>
<sst xmlns="http://schemas.openxmlformats.org/spreadsheetml/2006/main" count="924" uniqueCount="184">
  <si>
    <t>ОТЧЕТ</t>
  </si>
  <si>
    <t>Периодичность:</t>
  </si>
  <si>
    <t>Единица измерения:</t>
  </si>
  <si>
    <t>Остаток неиспользованных средств на конец отчетного периода</t>
  </si>
  <si>
    <t>А</t>
  </si>
  <si>
    <t>Бокситогорский</t>
  </si>
  <si>
    <t>Волосовский</t>
  </si>
  <si>
    <t>…</t>
  </si>
  <si>
    <t>Главный распорядитель бюджетных средств:</t>
  </si>
  <si>
    <t>квартальная</t>
  </si>
  <si>
    <t>тыс. рублей</t>
  </si>
  <si>
    <t>3</t>
  </si>
  <si>
    <t>Итого</t>
  </si>
  <si>
    <t>план</t>
  </si>
  <si>
    <t>факт</t>
  </si>
  <si>
    <t>План</t>
  </si>
  <si>
    <t>Факт</t>
  </si>
  <si>
    <t>Поступило средств  с начала года</t>
  </si>
  <si>
    <t>на "01" ______________ 20___  года</t>
  </si>
  <si>
    <t>в том числе:</t>
  </si>
  <si>
    <t>Контингент учащихся</t>
  </si>
  <si>
    <t>Кассовый расход</t>
  </si>
  <si>
    <t>Остаток финансирования</t>
  </si>
  <si>
    <t>зарплата</t>
  </si>
  <si>
    <t>начисления</t>
  </si>
  <si>
    <t>книго- издательство</t>
  </si>
  <si>
    <t>учебные расходы</t>
  </si>
  <si>
    <t>ВСЕГО</t>
  </si>
  <si>
    <t>Наименование муниципального района (городского окурга)</t>
  </si>
  <si>
    <t>Количество классных руководителей</t>
  </si>
  <si>
    <t xml:space="preserve">Утверждено ассигнований </t>
  </si>
  <si>
    <t>средний размер вознаграждения за классное руководство</t>
  </si>
  <si>
    <t>всего</t>
  </si>
  <si>
    <t>в том числе на классное руководство</t>
  </si>
  <si>
    <t>вознаграждение за классное руководство с начислениями</t>
  </si>
  <si>
    <t>расходы на приобретение оборудования</t>
  </si>
  <si>
    <t xml:space="preserve">прочие </t>
  </si>
  <si>
    <t>1-4 классы</t>
  </si>
  <si>
    <t>5-9 классы</t>
  </si>
  <si>
    <t>10-11(12) классы</t>
  </si>
  <si>
    <t>о расходовании средств субвенций на реализацию программ начального общего, основного общего, среднего общего образования в  общеобразовательных организациях в рамках подпрограммы "Развитие начального общего, основного общего и среднего общего образования детей Ленинградской области" государственной программы Ленинградской области "Современное образование в Ленинградской области"</t>
  </si>
  <si>
    <t>Отчет</t>
  </si>
  <si>
    <t>Наименование муниципального образования, района (городского округа)</t>
  </si>
  <si>
    <t>Индикаторы реализации программы</t>
  </si>
  <si>
    <t>Утверждено ассигнований на 20__ год</t>
  </si>
  <si>
    <t>Предусмотрено соглашением на 20__ год</t>
  </si>
  <si>
    <t>Профинансировано (перечислено средств в бюджет МО)</t>
  </si>
  <si>
    <t>Произведено расходов (кассовые расходы)</t>
  </si>
  <si>
    <t>Причины недоосвоения средств &lt;**&gt;</t>
  </si>
  <si>
    <t>Всего на год</t>
  </si>
  <si>
    <t>С начала года нарастающим итогом</t>
  </si>
  <si>
    <t>федеральный бюджет</t>
  </si>
  <si>
    <t>областной бюджет</t>
  </si>
  <si>
    <t>местный бюджет</t>
  </si>
  <si>
    <t>* Не заполняется по мероприятиям Адресной инвестиционной программы</t>
  </si>
  <si>
    <t>** Графа заполняется по итогам года в случае, если допущено недоосвоение выделенных средств.</t>
  </si>
  <si>
    <t>о расходовании средств субсидии на проведение мероприятий государственной программы*</t>
  </si>
  <si>
    <t>Плановая численность</t>
  </si>
  <si>
    <t>Фактическая численность воспитанников на отчетную дату</t>
  </si>
  <si>
    <t>Утверждено ассигнований</t>
  </si>
  <si>
    <t>Поступило средств</t>
  </si>
  <si>
    <t>воспитанники до 3 лет</t>
  </si>
  <si>
    <t>воспитанники от 3 до 7 лет</t>
  </si>
  <si>
    <t>4</t>
  </si>
  <si>
    <t>5</t>
  </si>
  <si>
    <t>6</t>
  </si>
  <si>
    <t>о расходовании средств субвенции на реализацию программ дошкольного образования в рамках подпрограммы "Развитие дошкольного образования детей Ленинградской области" государственной программы Ленинградской области "Современное образование в Ленинградской области"</t>
  </si>
  <si>
    <t>(форма о-1)</t>
  </si>
  <si>
    <t>(форма 068-13)</t>
  </si>
  <si>
    <t>(форма 068-14)</t>
  </si>
  <si>
    <t>Наименование органа исполнительной власти/главного распорядителя бюджетных средств</t>
  </si>
  <si>
    <t>Численность детей, имеющих право на меры социальной поддержки (чел.)</t>
  </si>
  <si>
    <t>Стоимость путевки</t>
  </si>
  <si>
    <t>Фактически приобретено путевок</t>
  </si>
  <si>
    <t>Плановые назначения (без учета МБТ в муниципальных образованиях)</t>
  </si>
  <si>
    <t>Всего, в т.ч.</t>
  </si>
  <si>
    <t>Исполнено на отчетную дату  (без учета МБТ в муниципальных образованиях)</t>
  </si>
  <si>
    <t>Наименование стационарного оздоровительного лагеря</t>
  </si>
  <si>
    <t>Наименование летней оздоровительной площадки</t>
  </si>
  <si>
    <t>Комитет общего и профессионального образования Ленинградской области</t>
  </si>
  <si>
    <t>дети работников других предприятий</t>
  </si>
  <si>
    <t>дети работников бюджетной сферы</t>
  </si>
  <si>
    <t>дети-сироты, дети в трудной жизненной ситуации</t>
  </si>
  <si>
    <t xml:space="preserve">прочие мероприятия по оздоровлению детей в летний период, в т.ч. </t>
  </si>
  <si>
    <t>Комитет по социальной защите населения Ленинградской области</t>
  </si>
  <si>
    <t>(форма о-2)</t>
  </si>
  <si>
    <t>дети, посещающие пришкольные (и др.) летние оздоровительные площадки</t>
  </si>
  <si>
    <t>о расходовании средств на проведение оздоровительной кампании детей в Ленинградской области</t>
  </si>
  <si>
    <t>(форма о-3)</t>
  </si>
  <si>
    <t>(указать наименование программы, подпрограммы)</t>
  </si>
  <si>
    <t>Информация о выполнении мероприятия (с указанием натуральных показателей и иной характеристики выполнения мероприятия)</t>
  </si>
  <si>
    <t>Наименование и код основного мероприятия программы</t>
  </si>
  <si>
    <t>Приложение 2 
к приказу Комитета финансов
Ленинградской области
от 18 июня 2015 года № 18-02/01-05-47</t>
  </si>
  <si>
    <t xml:space="preserve">Плановые назначения </t>
  </si>
  <si>
    <t xml:space="preserve">Исполнено на отчетную дату </t>
  </si>
  <si>
    <t>Приозерский</t>
  </si>
  <si>
    <t xml:space="preserve">Муниципальное казенное учреждение «Централизованная бухгалтерия комитета образования администрации муниципального образования Приозерский муниципальный район Ленинградской области» </t>
  </si>
  <si>
    <t>Утверждено ассигнований на 2015 год</t>
  </si>
  <si>
    <t>Предусмотрено соглашением на 2015 год</t>
  </si>
  <si>
    <t>1. Содержание муниципальных загородных стационарных детских оздоровительных лагерей Ленинградской области в каникулярное время"</t>
  </si>
  <si>
    <t>2. Проведение С-витаминизации третьих блюд в оздоровительных лагерях всех типов и видов</t>
  </si>
  <si>
    <t>(подпись)</t>
  </si>
  <si>
    <t>(расшифровка подписи)</t>
  </si>
  <si>
    <t>(должность)</t>
  </si>
  <si>
    <t>В.А.Хамылова</t>
  </si>
  <si>
    <t>Телефон: 8(81379)37-785</t>
  </si>
  <si>
    <t>Исполнитель</t>
  </si>
  <si>
    <t>рублей</t>
  </si>
  <si>
    <t>Телефон: 8(81379)37-785                    (должность)</t>
  </si>
  <si>
    <t>МКУ ДОЛ "Лесные зори"</t>
  </si>
  <si>
    <t xml:space="preserve">                      (подпись)</t>
  </si>
  <si>
    <t xml:space="preserve">      (расшифровка подписи)</t>
  </si>
  <si>
    <t>Муниципальное казенное учреждение "Централизованная бухгалтерия комитета образования администрации муниципального образования Приозерский муниципальный район Ленинградской области"</t>
  </si>
  <si>
    <t>В.А. Хамылова</t>
  </si>
  <si>
    <t xml:space="preserve">Руководитель планово- экономического отдела </t>
  </si>
  <si>
    <t>8-813-79-37785</t>
  </si>
  <si>
    <t>С-витаминизация</t>
  </si>
  <si>
    <t>телефон</t>
  </si>
  <si>
    <t>дети работников других предприятий, зарегистрированные в ЛО</t>
  </si>
  <si>
    <t>дети работников других предприятий, полная стоимость</t>
  </si>
  <si>
    <t>дети работников других предприятий, путевки приобретены в результате конкурсной процедуры</t>
  </si>
  <si>
    <t>дети работников других предприятий, зарегистрированные в СПб</t>
  </si>
  <si>
    <t>Приозерский МО</t>
  </si>
  <si>
    <t>Г.Ф.Тысячная</t>
  </si>
  <si>
    <t>1. Приобретение для муниципальных общеобразовательных организаций автобусов и микроавтобусов</t>
  </si>
  <si>
    <t>1. Проведение мероприятий по созданию условий для занятий физической культурой и спортом в общеобразовательных организациях, расположенных в сельской местности</t>
  </si>
  <si>
    <t>1. Проведение работ по приспособлению для доступа инвалидов (установка наклонного подъемника)</t>
  </si>
  <si>
    <t xml:space="preserve">(расшифровка подписи)
</t>
  </si>
  <si>
    <t>8 (81379) 37-785</t>
  </si>
  <si>
    <t>Кептя Т.В.</t>
  </si>
  <si>
    <t>Т.В. Кептя</t>
  </si>
  <si>
    <t>Начальник экономического отдела МКУ ЦБ КО</t>
  </si>
  <si>
    <t xml:space="preserve">       Т.В. Кептя</t>
  </si>
  <si>
    <t>Начальник экономического отдела  МКУ ЦБ КО</t>
  </si>
  <si>
    <t>Телефон: 8 (81379) 37-785</t>
  </si>
  <si>
    <t>ИТОГО</t>
  </si>
  <si>
    <t>Приозерский, содержание ДОЛ, в том числе:</t>
  </si>
  <si>
    <t>Все виды ЛОЛ</t>
  </si>
  <si>
    <t>Г.Ф. Тысячная</t>
  </si>
  <si>
    <t>о расходовании средств субсидии на реализацию в 2016 году мероприятий Ленинградской области по созданию в общеобразваотельных организациях, расположенных в сельской местности, условий для занятий физической культурой и спортом и о достигнутых значениях показателей результативности предоставления этой субсидии согласно Соглашению от «25» июля 2016 года № 147.</t>
  </si>
  <si>
    <t>о расходовании средств субсидии на реализацию в 2016 году мероприятий по созданию в общеобразовательных организациях условий для инклюзивного образования детей-инвалидов в рамках подпрограммы "Форимирование доступной среды жизнедеятельности для инвалидов в Ленинградской области на 2014-2020 годы государственной программы "Социальная поддержка отдельных категорий граждан в Ленинградской области" и о достигнутых значениях показателей результативности предоставления этой субсидии согласно Соглашению от «16» августа 2016 года  № 156/2016.</t>
  </si>
  <si>
    <t>Исполнитель  Начальник экономического отдела МКУ ЦБ КО</t>
  </si>
  <si>
    <t xml:space="preserve">                               (расшифровка подписи)</t>
  </si>
  <si>
    <t xml:space="preserve">           (подпись)</t>
  </si>
  <si>
    <t xml:space="preserve">          (подпись)</t>
  </si>
  <si>
    <t xml:space="preserve">                                (расшифровка подписи)</t>
  </si>
  <si>
    <t>2. Ремонтные работы в муниципальных общеобразовательных организациях.</t>
  </si>
  <si>
    <t>1. Реновация организаций общего образования</t>
  </si>
  <si>
    <t>на "01" января 2017 года</t>
  </si>
  <si>
    <t>о расходовании средств субсидии на реализацию в 2016 году средств субсидии на капитальный ремонт организаций общего образования, расположенных в сельской местности в рамках подпрограммы "Развитие начального общего, основного общего, среднего общего образования детей Ленинградской области" государственной программы Ленинградской области "Современное образование Лениннградской области" и о достигнутых значениях показателей результативности предоставления этой субсидии согласно Соглашению от «12» декабря 2016 года № 205.</t>
  </si>
  <si>
    <t>1. Капитальный ремонт организаций общего образования, расположенных в сельской местности</t>
  </si>
  <si>
    <t>о расходовании средств субсидии на реализацию в 2017 году реновацию организаций общего образования в рамках подпрограммы "Развитие начального общего, основного общего, среднего общего образования детей Ленинградской области" государственной программы Ленинградской области "Современное образование Лениннградской области" и о достигнутых значениях показателей результативности предоставления этой субсидии согласно Соглашению от «01» марта 2017 года № 109/17.</t>
  </si>
  <si>
    <t>Утверждено ассигнований на 2017 год</t>
  </si>
  <si>
    <t>Предусмотрено соглашением на 2017 год</t>
  </si>
  <si>
    <t>о расходовании средств субсидии на реализацию в 2017 году мероприятий на развитие кадрового потенциала системы дошкольного, общего и дополнительного образования детей в рамках подпрограммы "Развитие кадрового потенциала социальной сфера" государственной подпрограммы Ленинградской области "Современное образование Ленинградской области"согласно Соглашению от «07» февраля 2017 года  № 16/2017.</t>
  </si>
  <si>
    <t>1.Переподготовка педагогических (воспитатели) и руководящих (заведующие, заместители заведующих по учебно-воспитательной, (воспитательной. методической) работе работников муниципальных образовательных учреждений.</t>
  </si>
  <si>
    <t>2. Приобретение учебно-методических комплексов, развивающего игрового оборудования для создания на базе муниципальных образовательных организаций консультативных пунктов содействия семьям, воспитытвающим детей на дому</t>
  </si>
  <si>
    <t>1. Оснащение современным игровым и развивающим оборудованием групповыхх помещений для детей дошкольного возраста, спортивных и музыкальных залов в организациях, реализующих основную общеобразовательную программу дошкольного образования и (или) присмотр и уход за детьми дошкольного возраста</t>
  </si>
  <si>
    <t>о расходовании средств субсидии на реализацию в 2017 году мероприятия "Организация отдыха и оздоровления детей и подростков в каникулярное время в рамках подпрограммы "Развитие системы отдыха, оздоровления, занятости детей, подростков и молодежи, в том числе детей, находящихся в трудной жизненной ситуации" государственной программы Ленинградской области "Современное образование Ленинградской области" и о достигнутых значениях показателей результативности предоставления этой субсидии согласно Соглашению от «10» февраля 2017 года  № 25/17.</t>
  </si>
  <si>
    <t>1. Организация электронного и дистанционного обучения детей-инвалидов, обучающихся в муниципальных общеобразовательных организациях</t>
  </si>
  <si>
    <t>2. Подключение рабочих мест детей-инвалидов к сети "Интернет", оплата услуг связи</t>
  </si>
  <si>
    <t>3. Техническое сопровождение электронного и дистанционного обучения по адресам проживания</t>
  </si>
  <si>
    <t>о расходовании средств субсидии на реализацию в 2017 году мероприятий "Организация электронного и дистанционного обучения детей-инвалидов, обучающихся в муниципальных общеобразовательных органнизациях", "Подключение рабочих мест детей-инвалидов к сети "Интернет", оплата услуг связи", "Техническое сопровождение электроннного и дистанционного обучение по адресам проживания детей-инвалидов" основного мероприятия "Развитие инфраструктуры общего образования" подпрограммы "Развитие начального, общего, основного общего и среднего общего образования детей в Ленинградской области" государственной программы Ленинградской области "Современное образование Ленинградской области" и о достигнутых значениях показателей результативности предоставления этой субсидии согласно Соглашению от «15» февраля 2017 года № 55/17.</t>
  </si>
  <si>
    <t>на "01" июля 2017 года</t>
  </si>
  <si>
    <t>Расходование средств предусмотрено в 3-4 кв. после проведения процедур в соответствии с 44-ФЗ и предоставления подтверждающих документов для оплаты подключения рабочих мест к сети Интернет.</t>
  </si>
  <si>
    <t>х</t>
  </si>
  <si>
    <t>Примечание: по категории дети работников других предприятий был возврат стоимости путевки в размере 6600,00 руб.</t>
  </si>
  <si>
    <t>С.Б. Смирнов</t>
  </si>
  <si>
    <t>на "01" октября 2017 года</t>
  </si>
  <si>
    <t>1. Ремонтные работы в муниципальных образовательных организациях дополнительного образования.</t>
  </si>
  <si>
    <t>2. Организация инновационной деятельности по апробации инновационной программы развития дополнительного образования детей</t>
  </si>
  <si>
    <t>о расходовании средств субсидии на реализацию в 2017 году мероприятий "Развитие инфраструктуры дошкольного образования", "Развитие инфраструктуры общего образования", "Развитие инфраструктуры дополнительного образования" государственной программы Ленинградской области "Современное образование Ленинградской области" (на ремонтные работы) по дополнительному образованию.</t>
  </si>
  <si>
    <t>о расходовании средств субсидии на реализацию в 2017 году мероприятий государственной программы Ленинградской области "Современное образование Ленинградской области": "Развитие инфраструктуры дошкольного образования"; "Развитие инфраструкктуры общего образования" подпрограмма "Развитие начального общего, основного общего, среднего общего образования детей Ленинградской области" по дошкольному образованию.</t>
  </si>
  <si>
    <t>3. Ремонтные работы в муниципальных дошкольных образовательных организациях.</t>
  </si>
  <si>
    <t>о расходовании средств субсидии на реализацию в 2017 году мероприятия "Развитие инфраструктуры общего образования" по общему образованию.</t>
  </si>
  <si>
    <t>3. Приобретение современного компьютерного, учебно-лабораторного оборудования, пособий, материалов и предметов учебного инвентаря для общеобразовательных организаций, внедряющих федеральные государственные стандарты начального общего, основного общего, среднего общего образования</t>
  </si>
  <si>
    <t>4. Приобретение современного компьютерного, учебно-лабораторного оборудования, пособий, материалов и предметов учебного инвентаря для общеобразовательных организаций, реализующих образовательные программы профильного обучения</t>
  </si>
  <si>
    <t>5. Организация электронного и дистанционного обучения детей-инвалидов, обучающихся в муниципальных общеобразовательных организациях</t>
  </si>
  <si>
    <t>6. Подключение рабочих мест детей-инвалидов к сети "Интернет", оплата услуг связи</t>
  </si>
  <si>
    <t>7. Техническое сопровождение электронного и дистанционного обучения по адресам проживания</t>
  </si>
  <si>
    <t>на "01" января 2018 года</t>
  </si>
  <si>
    <t>Средства по местному бюджету не освоены в полном объеме  по причине непредоставления отчетов об оплате проезда к месту обучения и обратно  работниками образовательных орагниазций.</t>
  </si>
  <si>
    <t>Средства по местному бюджету не освоены в полном объеме по причине непредоставления отчетов об оплате услуг по предоставлению доступа к сети Интернет родителями детей-инвалидов.</t>
  </si>
  <si>
    <t>Средства местного бюджета не израсходованы в полном объеме по причине возникновения экономии в результате проведения процедур в соответствии с 44-ФЗ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</si>
</sst>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800]dddd\,\ mmmm\ dd\,\ yyyy"/>
    <numFmt numFmtId="174" formatCode="#,##0.0"/>
    <numFmt numFmtId="175" formatCode="?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FC19]d\ mmmm\ yyyy\ &quot;г.&quot;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0"/>
      <name val="Arial Cyr"/>
      <family val="0"/>
    </font>
    <font>
      <b/>
      <sz val="10"/>
      <name val="Arial"/>
      <family val="2"/>
    </font>
    <font>
      <u val="single"/>
      <sz val="10"/>
      <name val="Times New Roman"/>
      <family val="1"/>
    </font>
    <font>
      <sz val="11"/>
      <name val="Arial Cyr"/>
      <family val="0"/>
    </font>
    <font>
      <sz val="11"/>
      <name val="Times New Roman"/>
      <family val="1"/>
    </font>
    <font>
      <sz val="10"/>
      <color indexed="9"/>
      <name val="Times New Roman"/>
      <family val="1"/>
    </font>
    <font>
      <sz val="8"/>
      <name val="MS Sans Serif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raditional Arabic"/>
      <family val="1"/>
    </font>
    <font>
      <sz val="8"/>
      <name val="Arial"/>
      <family val="2"/>
    </font>
    <font>
      <sz val="8"/>
      <color indexed="8"/>
      <name val="MS Sans Serif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medium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medium"/>
      <bottom/>
    </border>
    <border>
      <left/>
      <right style="thin"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8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24">
    <xf numFmtId="0" fontId="0" fillId="0" borderId="0" xfId="0" applyFont="1" applyAlignment="1">
      <alignment/>
    </xf>
    <xf numFmtId="0" fontId="3" fillId="0" borderId="0" xfId="53" applyFont="1">
      <alignment/>
      <protection/>
    </xf>
    <xf numFmtId="0" fontId="2" fillId="0" borderId="0" xfId="53">
      <alignment/>
      <protection/>
    </xf>
    <xf numFmtId="0" fontId="3" fillId="0" borderId="0" xfId="53" applyFont="1" applyAlignment="1">
      <alignment horizontal="center" vertical="center"/>
      <protection/>
    </xf>
    <xf numFmtId="0" fontId="3" fillId="0" borderId="0" xfId="53" applyFont="1" applyBorder="1">
      <alignment/>
      <protection/>
    </xf>
    <xf numFmtId="0" fontId="3" fillId="0" borderId="0" xfId="53" applyFont="1" applyAlignment="1">
      <alignment wrapText="1"/>
      <protection/>
    </xf>
    <xf numFmtId="0" fontId="3" fillId="0" borderId="0" xfId="53" applyFont="1" applyAlignment="1">
      <alignment vertical="top" wrapText="1"/>
      <protection/>
    </xf>
    <xf numFmtId="0" fontId="3" fillId="0" borderId="10" xfId="53" applyFont="1" applyBorder="1" applyAlignment="1">
      <alignment horizontal="center" vertical="center" wrapText="1"/>
      <protection/>
    </xf>
    <xf numFmtId="0" fontId="3" fillId="0" borderId="0" xfId="53" applyFont="1" applyFill="1" applyAlignment="1">
      <alignment horizontal="right" vertical="center" wrapText="1"/>
      <protection/>
    </xf>
    <xf numFmtId="0" fontId="3" fillId="0" borderId="0" xfId="53" applyFont="1" applyBorder="1" applyAlignment="1">
      <alignment horizontal="center"/>
      <protection/>
    </xf>
    <xf numFmtId="0" fontId="6" fillId="0" borderId="0" xfId="53" applyFont="1">
      <alignment/>
      <protection/>
    </xf>
    <xf numFmtId="0" fontId="3" fillId="0" borderId="0" xfId="53" applyFont="1" applyAlignment="1">
      <alignment vertical="center" wrapText="1"/>
      <protection/>
    </xf>
    <xf numFmtId="0" fontId="3" fillId="0" borderId="11" xfId="53" applyFont="1" applyBorder="1">
      <alignment/>
      <protection/>
    </xf>
    <xf numFmtId="0" fontId="3" fillId="0" borderId="10" xfId="53" applyFont="1" applyBorder="1" applyAlignment="1">
      <alignment horizontal="center"/>
      <protection/>
    </xf>
    <xf numFmtId="0" fontId="3" fillId="0" borderId="10" xfId="53" applyFont="1" applyBorder="1" applyAlignment="1">
      <alignment vertical="center" wrapText="1"/>
      <protection/>
    </xf>
    <xf numFmtId="0" fontId="3" fillId="0" borderId="10" xfId="53" applyFont="1" applyBorder="1" applyAlignment="1">
      <alignment horizontal="left" vertical="center" wrapText="1"/>
      <protection/>
    </xf>
    <xf numFmtId="0" fontId="3" fillId="0" borderId="0" xfId="53" applyFont="1" applyBorder="1" applyAlignment="1">
      <alignment/>
      <protection/>
    </xf>
    <xf numFmtId="0" fontId="3" fillId="0" borderId="11" xfId="53" applyFont="1" applyBorder="1" applyAlignment="1">
      <alignment horizontal="center" vertical="center" wrapText="1"/>
      <protection/>
    </xf>
    <xf numFmtId="0" fontId="3" fillId="0" borderId="10" xfId="53" applyFont="1" applyFill="1" applyBorder="1" applyAlignment="1">
      <alignment horizontal="center" vertical="center" wrapText="1"/>
      <protection/>
    </xf>
    <xf numFmtId="0" fontId="2" fillId="0" borderId="0" xfId="53" applyFont="1">
      <alignment/>
      <protection/>
    </xf>
    <xf numFmtId="0" fontId="3" fillId="0" borderId="0" xfId="53" applyFont="1" applyFill="1" applyAlignment="1">
      <alignment vertical="top" wrapText="1"/>
      <protection/>
    </xf>
    <xf numFmtId="0" fontId="5" fillId="0" borderId="0" xfId="53" applyFont="1">
      <alignment/>
      <protection/>
    </xf>
    <xf numFmtId="0" fontId="2" fillId="0" borderId="0" xfId="53" applyFont="1" applyAlignment="1">
      <alignment/>
      <protection/>
    </xf>
    <xf numFmtId="0" fontId="3" fillId="0" borderId="0" xfId="53" applyFont="1" applyAlignment="1">
      <alignment vertical="center"/>
      <protection/>
    </xf>
    <xf numFmtId="0" fontId="3" fillId="0" borderId="0" xfId="53" applyFont="1" applyBorder="1" applyAlignment="1">
      <alignment horizontal="left"/>
      <protection/>
    </xf>
    <xf numFmtId="0" fontId="5" fillId="0" borderId="0" xfId="53" applyFont="1" applyAlignment="1">
      <alignment wrapText="1"/>
      <protection/>
    </xf>
    <xf numFmtId="0" fontId="5" fillId="0" borderId="0" xfId="53" applyFont="1" applyAlignment="1">
      <alignment horizontal="center" vertical="center" wrapText="1"/>
      <protection/>
    </xf>
    <xf numFmtId="173" fontId="5" fillId="0" borderId="0" xfId="53" applyNumberFormat="1" applyFont="1" applyBorder="1" applyAlignment="1">
      <alignment vertical="center" wrapText="1"/>
      <protection/>
    </xf>
    <xf numFmtId="173" fontId="7" fillId="0" borderId="0" xfId="53" applyNumberFormat="1" applyFont="1" applyAlignment="1">
      <alignment vertical="center" wrapText="1"/>
      <protection/>
    </xf>
    <xf numFmtId="0" fontId="3" fillId="0" borderId="0" xfId="53" applyFont="1" applyAlignment="1">
      <alignment horizontal="center" vertical="center" wrapText="1"/>
      <protection/>
    </xf>
    <xf numFmtId="173" fontId="3" fillId="0" borderId="11" xfId="53" applyNumberFormat="1" applyFont="1" applyBorder="1" applyAlignment="1">
      <alignment horizontal="left"/>
      <protection/>
    </xf>
    <xf numFmtId="173" fontId="3" fillId="0" borderId="11" xfId="53" applyNumberFormat="1" applyFont="1" applyBorder="1" applyAlignment="1">
      <alignment horizontal="left" wrapText="1"/>
      <protection/>
    </xf>
    <xf numFmtId="173" fontId="3" fillId="0" borderId="11" xfId="53" applyNumberFormat="1" applyFont="1" applyBorder="1" applyAlignment="1">
      <alignment horizontal="center" vertical="center" wrapText="1"/>
      <protection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53" applyFont="1" applyFill="1" applyAlignment="1">
      <alignment vertical="top"/>
      <protection/>
    </xf>
    <xf numFmtId="173" fontId="3" fillId="0" borderId="0" xfId="53" applyNumberFormat="1" applyFont="1" applyBorder="1" applyAlignment="1">
      <alignment horizontal="left" vertical="center" wrapText="1"/>
      <protection/>
    </xf>
    <xf numFmtId="173" fontId="3" fillId="0" borderId="0" xfId="53" applyNumberFormat="1" applyFont="1" applyBorder="1" applyAlignment="1">
      <alignment horizontal="left" wrapText="1"/>
      <protection/>
    </xf>
    <xf numFmtId="0" fontId="13" fillId="0" borderId="10" xfId="0" applyFont="1" applyBorder="1" applyAlignment="1">
      <alignment/>
    </xf>
    <xf numFmtId="0" fontId="13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9" fillId="0" borderId="0" xfId="53" applyFont="1">
      <alignment/>
      <protection/>
    </xf>
    <xf numFmtId="0" fontId="5" fillId="0" borderId="0" xfId="53" applyFont="1" applyAlignment="1">
      <alignment horizontal="left" vertical="center" indent="3"/>
      <protection/>
    </xf>
    <xf numFmtId="0" fontId="5" fillId="0" borderId="0" xfId="53" applyFont="1" applyAlignment="1">
      <alignment vertical="center"/>
      <protection/>
    </xf>
    <xf numFmtId="174" fontId="3" fillId="0" borderId="0" xfId="53" applyNumberFormat="1" applyFont="1" applyAlignment="1">
      <alignment horizontal="center" vertical="center" wrapText="1"/>
      <protection/>
    </xf>
    <xf numFmtId="0" fontId="3" fillId="0" borderId="12" xfId="53" applyFont="1" applyFill="1" applyBorder="1" applyAlignment="1">
      <alignment horizontal="center" vertical="center" wrapText="1"/>
      <protection/>
    </xf>
    <xf numFmtId="0" fontId="11" fillId="0" borderId="10" xfId="53" applyFont="1" applyBorder="1" applyAlignment="1">
      <alignment horizontal="center" vertical="center" wrapText="1"/>
      <protection/>
    </xf>
    <xf numFmtId="0" fontId="3" fillId="0" borderId="0" xfId="53" applyFont="1" applyAlignment="1">
      <alignment horizontal="justify" vertical="center"/>
      <protection/>
    </xf>
    <xf numFmtId="0" fontId="3" fillId="0" borderId="0" xfId="53" applyFont="1" applyAlignment="1">
      <alignment/>
      <protection/>
    </xf>
    <xf numFmtId="0" fontId="3" fillId="0" borderId="0" xfId="53" applyFont="1" applyAlignment="1">
      <alignment horizontal="left"/>
      <protection/>
    </xf>
    <xf numFmtId="0" fontId="3" fillId="0" borderId="0" xfId="53" applyFont="1" applyAlignment="1">
      <alignment vertical="top"/>
      <protection/>
    </xf>
    <xf numFmtId="0" fontId="3" fillId="0" borderId="0" xfId="53" applyFont="1" applyAlignment="1">
      <alignment horizontal="left" vertical="center" indent="3"/>
      <protection/>
    </xf>
    <xf numFmtId="0" fontId="10" fillId="0" borderId="11" xfId="53" applyFont="1" applyBorder="1">
      <alignment/>
      <protection/>
    </xf>
    <xf numFmtId="0" fontId="3" fillId="0" borderId="0" xfId="53" applyFont="1" applyBorder="1" applyAlignment="1">
      <alignment vertical="center" wrapText="1"/>
      <protection/>
    </xf>
    <xf numFmtId="0" fontId="8" fillId="0" borderId="11" xfId="53" applyFont="1" applyBorder="1" applyAlignment="1">
      <alignment/>
      <protection/>
    </xf>
    <xf numFmtId="0" fontId="8" fillId="0" borderId="11" xfId="53" applyFont="1" applyBorder="1" applyAlignment="1">
      <alignment wrapText="1"/>
      <protection/>
    </xf>
    <xf numFmtId="0" fontId="3" fillId="0" borderId="10" xfId="53" applyFont="1" applyBorder="1" applyAlignment="1">
      <alignment horizontal="center" vertical="top" wrapText="1"/>
      <protection/>
    </xf>
    <xf numFmtId="0" fontId="3" fillId="0" borderId="13" xfId="53" applyFont="1" applyBorder="1" applyAlignment="1">
      <alignment horizontal="center" vertical="center" wrapText="1"/>
      <protection/>
    </xf>
    <xf numFmtId="0" fontId="3" fillId="0" borderId="0" xfId="53" applyFont="1" applyAlignment="1">
      <alignment horizontal="right" vertical="center" wrapText="1"/>
      <protection/>
    </xf>
    <xf numFmtId="0" fontId="3" fillId="0" borderId="0" xfId="53" applyFont="1" applyBorder="1" applyAlignment="1">
      <alignment horizontal="left" wrapText="1"/>
      <protection/>
    </xf>
    <xf numFmtId="0" fontId="3" fillId="33" borderId="10" xfId="53" applyFont="1" applyFill="1" applyBorder="1" applyAlignment="1">
      <alignment horizontal="left" vertical="center" wrapText="1"/>
      <protection/>
    </xf>
    <xf numFmtId="0" fontId="4" fillId="0" borderId="0" xfId="53" applyFont="1">
      <alignment/>
      <protection/>
    </xf>
    <xf numFmtId="0" fontId="4" fillId="0" borderId="0" xfId="53" applyFont="1" applyAlignment="1">
      <alignment wrapText="1"/>
      <protection/>
    </xf>
    <xf numFmtId="0" fontId="3" fillId="0" borderId="13" xfId="53" applyFont="1" applyFill="1" applyBorder="1" applyAlignment="1">
      <alignment horizontal="center" vertical="top" wrapText="1"/>
      <protection/>
    </xf>
    <xf numFmtId="49" fontId="3" fillId="0" borderId="13" xfId="53" applyNumberFormat="1" applyFont="1" applyFill="1" applyBorder="1" applyAlignment="1">
      <alignment horizontal="center" vertical="center" wrapText="1"/>
      <protection/>
    </xf>
    <xf numFmtId="49" fontId="3" fillId="0" borderId="13" xfId="53" applyNumberFormat="1" applyFont="1" applyFill="1" applyBorder="1" applyAlignment="1">
      <alignment horizontal="center" vertical="top" wrapText="1"/>
      <protection/>
    </xf>
    <xf numFmtId="0" fontId="4" fillId="0" borderId="11" xfId="53" applyFont="1" applyBorder="1" applyAlignment="1">
      <alignment vertical="top" wrapText="1"/>
      <protection/>
    </xf>
    <xf numFmtId="0" fontId="3" fillId="0" borderId="11" xfId="53" applyFont="1" applyBorder="1" applyAlignment="1">
      <alignment vertical="top" wrapText="1"/>
      <protection/>
    </xf>
    <xf numFmtId="0" fontId="3" fillId="0" borderId="11" xfId="53" applyFont="1" applyBorder="1" applyAlignment="1">
      <alignment/>
      <protection/>
    </xf>
    <xf numFmtId="0" fontId="13" fillId="0" borderId="0" xfId="0" applyFont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wrapText="1"/>
    </xf>
    <xf numFmtId="0" fontId="13" fillId="0" borderId="10" xfId="0" applyFont="1" applyBorder="1" applyAlignment="1">
      <alignment horizontal="right"/>
    </xf>
    <xf numFmtId="0" fontId="13" fillId="0" borderId="11" xfId="0" applyFont="1" applyBorder="1" applyAlignment="1">
      <alignment/>
    </xf>
    <xf numFmtId="173" fontId="3" fillId="0" borderId="14" xfId="53" applyNumberFormat="1" applyFont="1" applyBorder="1" applyAlignment="1">
      <alignment horizontal="left"/>
      <protection/>
    </xf>
    <xf numFmtId="0" fontId="13" fillId="0" borderId="14" xfId="0" applyFont="1" applyBorder="1" applyAlignment="1">
      <alignment/>
    </xf>
    <xf numFmtId="4" fontId="3" fillId="0" borderId="10" xfId="53" applyNumberFormat="1" applyFont="1" applyBorder="1" applyAlignment="1">
      <alignment horizontal="center" vertical="center" wrapText="1"/>
      <protection/>
    </xf>
    <xf numFmtId="4" fontId="3" fillId="0" borderId="10" xfId="53" applyNumberFormat="1" applyFont="1" applyBorder="1" applyAlignment="1">
      <alignment vertical="center" wrapText="1"/>
      <protection/>
    </xf>
    <xf numFmtId="0" fontId="3" fillId="0" borderId="0" xfId="53" applyFont="1" applyAlignment="1">
      <alignment horizontal="left" vertical="center"/>
      <protection/>
    </xf>
    <xf numFmtId="0" fontId="13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vertical="top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2" fontId="3" fillId="0" borderId="10" xfId="53" applyNumberFormat="1" applyFont="1" applyBorder="1" applyAlignment="1">
      <alignment horizontal="center" vertical="center" wrapText="1"/>
      <protection/>
    </xf>
    <xf numFmtId="0" fontId="17" fillId="0" borderId="0" xfId="0" applyFont="1" applyAlignment="1">
      <alignment horizontal="center" vertical="center"/>
    </xf>
    <xf numFmtId="0" fontId="12" fillId="0" borderId="0" xfId="0" applyFont="1" applyFill="1" applyBorder="1" applyAlignment="1">
      <alignment/>
    </xf>
    <xf numFmtId="0" fontId="5" fillId="0" borderId="0" xfId="0" applyFont="1" applyFill="1" applyAlignment="1">
      <alignment horizontal="right" vertical="top"/>
    </xf>
    <xf numFmtId="0" fontId="3" fillId="0" borderId="15" xfId="53" applyFont="1" applyBorder="1" applyAlignment="1">
      <alignment horizontal="center" vertical="center" wrapText="1"/>
      <protection/>
    </xf>
    <xf numFmtId="4" fontId="3" fillId="0" borderId="15" xfId="53" applyNumberFormat="1" applyFont="1" applyBorder="1" applyAlignment="1">
      <alignment horizontal="center" vertical="center" wrapText="1"/>
      <protection/>
    </xf>
    <xf numFmtId="0" fontId="3" fillId="0" borderId="15" xfId="53" applyFont="1" applyBorder="1" applyAlignment="1">
      <alignment horizontal="left" vertical="center" wrapText="1"/>
      <protection/>
    </xf>
    <xf numFmtId="0" fontId="13" fillId="0" borderId="0" xfId="0" applyFont="1" applyAlignment="1">
      <alignment/>
    </xf>
    <xf numFmtId="0" fontId="13" fillId="0" borderId="0" xfId="0" applyFont="1" applyAlignment="1">
      <alignment horizontal="center" vertical="center"/>
    </xf>
    <xf numFmtId="0" fontId="13" fillId="0" borderId="14" xfId="0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4" fontId="13" fillId="0" borderId="10" xfId="0" applyNumberFormat="1" applyFont="1" applyBorder="1" applyAlignment="1">
      <alignment/>
    </xf>
    <xf numFmtId="0" fontId="13" fillId="0" borderId="0" xfId="0" applyFont="1" applyBorder="1" applyAlignment="1">
      <alignment horizontal="right"/>
    </xf>
    <xf numFmtId="0" fontId="13" fillId="0" borderId="0" xfId="0" applyFont="1" applyBorder="1" applyAlignment="1">
      <alignment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Fill="1" applyAlignment="1">
      <alignment/>
    </xf>
    <xf numFmtId="0" fontId="16" fillId="0" borderId="0" xfId="0" applyFont="1" applyFill="1" applyBorder="1" applyAlignment="1">
      <alignment/>
    </xf>
    <xf numFmtId="0" fontId="18" fillId="0" borderId="0" xfId="0" applyFont="1" applyFill="1" applyAlignment="1">
      <alignment/>
    </xf>
    <xf numFmtId="4" fontId="3" fillId="0" borderId="10" xfId="53" applyNumberFormat="1" applyFont="1" applyFill="1" applyBorder="1" applyAlignment="1">
      <alignment vertical="top" wrapText="1"/>
      <protection/>
    </xf>
    <xf numFmtId="0" fontId="3" fillId="0" borderId="10" xfId="53" applyFont="1" applyFill="1" applyBorder="1" applyAlignment="1">
      <alignment vertical="top" wrapText="1"/>
      <protection/>
    </xf>
    <xf numFmtId="0" fontId="3" fillId="0" borderId="10" xfId="0" applyFont="1" applyFill="1" applyBorder="1" applyAlignment="1">
      <alignment horizontal="left" vertical="center" wrapText="1"/>
    </xf>
    <xf numFmtId="4" fontId="3" fillId="0" borderId="10" xfId="53" applyNumberFormat="1" applyFont="1" applyFill="1" applyBorder="1" applyAlignment="1">
      <alignment horizontal="center" vertical="top" wrapText="1"/>
      <protection/>
    </xf>
    <xf numFmtId="1" fontId="3" fillId="0" borderId="10" xfId="53" applyNumberFormat="1" applyFont="1" applyBorder="1" applyAlignment="1">
      <alignment horizontal="center" vertical="center" wrapText="1"/>
      <protection/>
    </xf>
    <xf numFmtId="0" fontId="3" fillId="0" borderId="0" xfId="53" applyFont="1" applyAlignment="1">
      <alignment horizontal="center"/>
      <protection/>
    </xf>
    <xf numFmtId="4" fontId="3" fillId="34" borderId="10" xfId="53" applyNumberFormat="1" applyFont="1" applyFill="1" applyBorder="1" applyAlignment="1">
      <alignment horizontal="center" vertical="center" wrapText="1"/>
      <protection/>
    </xf>
    <xf numFmtId="0" fontId="3" fillId="34" borderId="10" xfId="53" applyFont="1" applyFill="1" applyBorder="1" applyAlignment="1">
      <alignment horizontal="center" vertical="center" wrapText="1"/>
      <protection/>
    </xf>
    <xf numFmtId="4" fontId="13" fillId="0" borderId="15" xfId="0" applyNumberFormat="1" applyFont="1" applyBorder="1" applyAlignment="1">
      <alignment/>
    </xf>
    <xf numFmtId="0" fontId="47" fillId="0" borderId="0" xfId="0" applyFont="1" applyAlignment="1">
      <alignment/>
    </xf>
    <xf numFmtId="0" fontId="14" fillId="0" borderId="16" xfId="0" applyFont="1" applyBorder="1" applyAlignment="1">
      <alignment horizontal="right"/>
    </xf>
    <xf numFmtId="4" fontId="14" fillId="0" borderId="17" xfId="0" applyNumberFormat="1" applyFont="1" applyFill="1" applyBorder="1" applyAlignment="1">
      <alignment/>
    </xf>
    <xf numFmtId="4" fontId="14" fillId="0" borderId="17" xfId="0" applyNumberFormat="1" applyFont="1" applyBorder="1" applyAlignment="1">
      <alignment/>
    </xf>
    <xf numFmtId="0" fontId="14" fillId="0" borderId="17" xfId="0" applyFont="1" applyBorder="1" applyAlignment="1">
      <alignment/>
    </xf>
    <xf numFmtId="0" fontId="14" fillId="0" borderId="18" xfId="0" applyFont="1" applyBorder="1" applyAlignment="1">
      <alignment/>
    </xf>
    <xf numFmtId="0" fontId="13" fillId="0" borderId="17" xfId="0" applyFont="1" applyBorder="1" applyAlignment="1">
      <alignment horizontal="center"/>
    </xf>
    <xf numFmtId="0" fontId="13" fillId="0" borderId="19" xfId="0" applyFont="1" applyBorder="1" applyAlignment="1">
      <alignment horizontal="right"/>
    </xf>
    <xf numFmtId="0" fontId="13" fillId="0" borderId="20" xfId="0" applyFont="1" applyBorder="1" applyAlignment="1">
      <alignment/>
    </xf>
    <xf numFmtId="49" fontId="13" fillId="0" borderId="19" xfId="0" applyNumberFormat="1" applyFont="1" applyBorder="1" applyAlignment="1">
      <alignment horizontal="right" wrapText="1"/>
    </xf>
    <xf numFmtId="0" fontId="13" fillId="0" borderId="21" xfId="0" applyFont="1" applyBorder="1" applyAlignment="1">
      <alignment horizontal="right"/>
    </xf>
    <xf numFmtId="0" fontId="13" fillId="0" borderId="22" xfId="0" applyFont="1" applyBorder="1" applyAlignment="1">
      <alignment/>
    </xf>
    <xf numFmtId="0" fontId="14" fillId="0" borderId="23" xfId="0" applyFont="1" applyBorder="1" applyAlignment="1">
      <alignment wrapText="1"/>
    </xf>
    <xf numFmtId="4" fontId="14" fillId="0" borderId="13" xfId="0" applyNumberFormat="1" applyFont="1" applyBorder="1" applyAlignment="1">
      <alignment/>
    </xf>
    <xf numFmtId="0" fontId="14" fillId="0" borderId="24" xfId="0" applyFont="1" applyBorder="1" applyAlignment="1">
      <alignment/>
    </xf>
    <xf numFmtId="0" fontId="13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3" fontId="4" fillId="34" borderId="10" xfId="0" applyNumberFormat="1" applyFont="1" applyFill="1" applyBorder="1" applyAlignment="1">
      <alignment horizontal="center" vertical="center" wrapText="1"/>
    </xf>
    <xf numFmtId="3" fontId="3" fillId="34" borderId="10" xfId="0" applyNumberFormat="1" applyFont="1" applyFill="1" applyBorder="1" applyAlignment="1">
      <alignment horizontal="center" vertical="center" wrapText="1"/>
    </xf>
    <xf numFmtId="0" fontId="3" fillId="34" borderId="10" xfId="53" applyFont="1" applyFill="1" applyBorder="1" applyAlignment="1">
      <alignment horizontal="left" vertical="center" wrapText="1"/>
      <protection/>
    </xf>
    <xf numFmtId="4" fontId="13" fillId="34" borderId="10" xfId="0" applyNumberFormat="1" applyFont="1" applyFill="1" applyBorder="1" applyAlignment="1">
      <alignment/>
    </xf>
    <xf numFmtId="4" fontId="13" fillId="34" borderId="15" xfId="0" applyNumberFormat="1" applyFont="1" applyFill="1" applyBorder="1" applyAlignment="1">
      <alignment/>
    </xf>
    <xf numFmtId="4" fontId="4" fillId="34" borderId="10" xfId="0" applyNumberFormat="1" applyFont="1" applyFill="1" applyBorder="1" applyAlignment="1">
      <alignment horizontal="center" vertical="center" wrapText="1"/>
    </xf>
    <xf numFmtId="4" fontId="3" fillId="34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 wrapText="1"/>
    </xf>
    <xf numFmtId="4" fontId="14" fillId="0" borderId="13" xfId="0" applyNumberFormat="1" applyFont="1" applyBorder="1" applyAlignment="1">
      <alignment horizontal="center"/>
    </xf>
    <xf numFmtId="4" fontId="14" fillId="34" borderId="13" xfId="0" applyNumberFormat="1" applyFont="1" applyFill="1" applyBorder="1" applyAlignment="1">
      <alignment/>
    </xf>
    <xf numFmtId="0" fontId="3" fillId="34" borderId="12" xfId="53" applyFont="1" applyFill="1" applyBorder="1" applyAlignment="1">
      <alignment vertical="center" wrapText="1"/>
      <protection/>
    </xf>
    <xf numFmtId="0" fontId="3" fillId="34" borderId="13" xfId="53" applyFont="1" applyFill="1" applyBorder="1" applyAlignment="1">
      <alignment vertical="center" wrapText="1"/>
      <protection/>
    </xf>
    <xf numFmtId="0" fontId="5" fillId="34" borderId="0" xfId="53" applyFont="1" applyFill="1">
      <alignment/>
      <protection/>
    </xf>
    <xf numFmtId="0" fontId="2" fillId="34" borderId="0" xfId="53" applyFill="1">
      <alignment/>
      <protection/>
    </xf>
    <xf numFmtId="4" fontId="4" fillId="34" borderId="10" xfId="0" applyNumberFormat="1" applyFont="1" applyFill="1" applyBorder="1" applyAlignment="1">
      <alignment horizontal="center" vertical="center"/>
    </xf>
    <xf numFmtId="3" fontId="3" fillId="34" borderId="10" xfId="53" applyNumberFormat="1" applyFont="1" applyFill="1" applyBorder="1" applyAlignment="1">
      <alignment horizontal="center" vertical="center" wrapText="1"/>
      <protection/>
    </xf>
    <xf numFmtId="0" fontId="3" fillId="34" borderId="10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left" vertical="top" wrapText="1"/>
    </xf>
    <xf numFmtId="0" fontId="16" fillId="0" borderId="0" xfId="0" applyFont="1" applyFill="1" applyAlignment="1">
      <alignment horizontal="right"/>
    </xf>
    <xf numFmtId="0" fontId="4" fillId="0" borderId="28" xfId="53" applyFont="1" applyBorder="1" applyAlignment="1">
      <alignment horizontal="center"/>
      <protection/>
    </xf>
    <xf numFmtId="0" fontId="3" fillId="0" borderId="0" xfId="53" applyFont="1" applyAlignment="1">
      <alignment horizontal="center" vertical="center"/>
      <protection/>
    </xf>
    <xf numFmtId="0" fontId="3" fillId="0" borderId="0" xfId="53" applyFont="1" applyAlignment="1">
      <alignment horizontal="right" vertical="center" wrapText="1"/>
      <protection/>
    </xf>
    <xf numFmtId="0" fontId="3" fillId="0" borderId="10" xfId="53" applyFont="1" applyFill="1" applyBorder="1" applyAlignment="1">
      <alignment horizontal="center" vertical="center" wrapText="1"/>
      <protection/>
    </xf>
    <xf numFmtId="0" fontId="3" fillId="0" borderId="15" xfId="53" applyFont="1" applyFill="1" applyBorder="1" applyAlignment="1">
      <alignment horizontal="center" vertical="center" wrapText="1"/>
      <protection/>
    </xf>
    <xf numFmtId="0" fontId="3" fillId="0" borderId="13" xfId="53" applyFont="1" applyFill="1" applyBorder="1" applyAlignment="1">
      <alignment horizontal="center" vertical="center" wrapText="1"/>
      <protection/>
    </xf>
    <xf numFmtId="0" fontId="3" fillId="0" borderId="29" xfId="53" applyFont="1" applyBorder="1" applyAlignment="1">
      <alignment horizontal="center" vertical="center" wrapText="1"/>
      <protection/>
    </xf>
    <xf numFmtId="0" fontId="3" fillId="0" borderId="30" xfId="53" applyFont="1" applyBorder="1" applyAlignment="1">
      <alignment horizontal="center" vertical="center" wrapText="1"/>
      <protection/>
    </xf>
    <xf numFmtId="0" fontId="3" fillId="0" borderId="31" xfId="53" applyFont="1" applyBorder="1" applyAlignment="1">
      <alignment horizontal="center" vertical="center" wrapText="1"/>
      <protection/>
    </xf>
    <xf numFmtId="0" fontId="3" fillId="0" borderId="11" xfId="53" applyFont="1" applyBorder="1" applyAlignment="1">
      <alignment horizontal="center" vertical="center" wrapText="1"/>
      <protection/>
    </xf>
    <xf numFmtId="0" fontId="3" fillId="0" borderId="15" xfId="53" applyFont="1" applyBorder="1" applyAlignment="1">
      <alignment horizontal="center" vertical="center" wrapText="1"/>
      <protection/>
    </xf>
    <xf numFmtId="0" fontId="3" fillId="0" borderId="13" xfId="53" applyFont="1" applyBorder="1" applyAlignment="1">
      <alignment horizontal="center" vertical="center" wrapText="1"/>
      <protection/>
    </xf>
    <xf numFmtId="2" fontId="4" fillId="0" borderId="32" xfId="57" applyNumberFormat="1" applyFont="1" applyBorder="1" applyAlignment="1">
      <alignment horizontal="center" vertical="center" wrapText="1"/>
      <protection/>
    </xf>
    <xf numFmtId="173" fontId="3" fillId="0" borderId="14" xfId="53" applyNumberFormat="1" applyFont="1" applyFill="1" applyBorder="1" applyAlignment="1">
      <alignment horizontal="left" vertical="center" wrapText="1"/>
      <protection/>
    </xf>
    <xf numFmtId="173" fontId="3" fillId="0" borderId="0" xfId="53" applyNumberFormat="1" applyFont="1" applyBorder="1" applyAlignment="1">
      <alignment horizontal="center" vertical="center" wrapText="1"/>
      <protection/>
    </xf>
    <xf numFmtId="0" fontId="3" fillId="0" borderId="15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173" fontId="4" fillId="0" borderId="32" xfId="53" applyNumberFormat="1" applyFont="1" applyBorder="1" applyAlignment="1">
      <alignment horizontal="center" vertical="center" wrapText="1"/>
      <protection/>
    </xf>
    <xf numFmtId="173" fontId="4" fillId="0" borderId="0" xfId="53" applyNumberFormat="1" applyFont="1" applyAlignment="1">
      <alignment horizontal="center" vertical="center" wrapText="1"/>
      <protection/>
    </xf>
    <xf numFmtId="0" fontId="3" fillId="33" borderId="31" xfId="0" applyNumberFormat="1" applyFont="1" applyFill="1" applyBorder="1" applyAlignment="1">
      <alignment horizontal="center" vertical="center" wrapText="1"/>
    </xf>
    <xf numFmtId="0" fontId="3" fillId="33" borderId="11" xfId="0" applyNumberFormat="1" applyFont="1" applyFill="1" applyBorder="1" applyAlignment="1">
      <alignment horizontal="center" vertical="center" wrapText="1"/>
    </xf>
    <xf numFmtId="0" fontId="3" fillId="33" borderId="33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5" fillId="0" borderId="0" xfId="53" applyFont="1" applyAlignment="1">
      <alignment horizontal="center"/>
      <protection/>
    </xf>
    <xf numFmtId="0" fontId="3" fillId="33" borderId="31" xfId="0" applyFont="1" applyFill="1" applyBorder="1" applyAlignment="1">
      <alignment horizontal="center" vertical="center" wrapText="1"/>
    </xf>
    <xf numFmtId="0" fontId="3" fillId="33" borderId="3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0" xfId="53" applyFont="1" applyAlignment="1">
      <alignment horizontal="center" vertical="center"/>
      <protection/>
    </xf>
    <xf numFmtId="0" fontId="4" fillId="35" borderId="32" xfId="53" applyFont="1" applyFill="1" applyBorder="1" applyAlignment="1">
      <alignment horizontal="center" vertical="center" wrapText="1"/>
      <protection/>
    </xf>
    <xf numFmtId="0" fontId="3" fillId="0" borderId="0" xfId="53" applyFont="1" applyBorder="1" applyAlignment="1">
      <alignment horizontal="center" wrapText="1"/>
      <protection/>
    </xf>
    <xf numFmtId="0" fontId="3" fillId="0" borderId="0" xfId="53" applyFont="1" applyAlignment="1">
      <alignment horizontal="left" vertical="center"/>
      <protection/>
    </xf>
    <xf numFmtId="0" fontId="3" fillId="0" borderId="10" xfId="53" applyFont="1" applyBorder="1" applyAlignment="1">
      <alignment horizontal="center" vertical="center" wrapText="1"/>
      <protection/>
    </xf>
    <xf numFmtId="0" fontId="3" fillId="0" borderId="33" xfId="53" applyFont="1" applyBorder="1" applyAlignment="1">
      <alignment horizontal="center" vertical="center" wrapText="1"/>
      <protection/>
    </xf>
    <xf numFmtId="0" fontId="3" fillId="0" borderId="12" xfId="53" applyFont="1" applyBorder="1" applyAlignment="1">
      <alignment horizontal="center" vertical="center" wrapText="1"/>
      <protection/>
    </xf>
    <xf numFmtId="173" fontId="3" fillId="0" borderId="14" xfId="53" applyNumberFormat="1" applyFont="1" applyBorder="1" applyAlignment="1">
      <alignment horizontal="center" vertical="center" wrapText="1"/>
      <protection/>
    </xf>
    <xf numFmtId="0" fontId="14" fillId="0" borderId="0" xfId="0" applyFont="1" applyAlignment="1">
      <alignment horizontal="center"/>
    </xf>
    <xf numFmtId="0" fontId="14" fillId="0" borderId="32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 wrapText="1"/>
    </xf>
    <xf numFmtId="0" fontId="13" fillId="0" borderId="37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38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4" fillId="0" borderId="32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32" xfId="0" applyFont="1" applyBorder="1" applyAlignment="1">
      <alignment horizontal="left"/>
    </xf>
    <xf numFmtId="0" fontId="4" fillId="34" borderId="32" xfId="53" applyFont="1" applyFill="1" applyBorder="1" applyAlignment="1">
      <alignment horizontal="center" vertical="center" wrapText="1"/>
      <protection/>
    </xf>
    <xf numFmtId="0" fontId="3" fillId="0" borderId="12" xfId="53" applyFont="1" applyFill="1" applyBorder="1" applyAlignment="1">
      <alignment horizontal="center" vertical="center" wrapText="1"/>
      <protection/>
    </xf>
    <xf numFmtId="173" fontId="3" fillId="0" borderId="14" xfId="53" applyNumberFormat="1" applyFont="1" applyBorder="1" applyAlignment="1">
      <alignment horizontal="left" vertical="center" wrapText="1"/>
      <protection/>
    </xf>
    <xf numFmtId="0" fontId="3" fillId="0" borderId="0" xfId="53" applyFont="1" applyAlignment="1">
      <alignment horizontal="center"/>
      <protection/>
    </xf>
    <xf numFmtId="0" fontId="3" fillId="0" borderId="0" xfId="53" applyFont="1" applyFill="1" applyAlignment="1">
      <alignment horizontal="right" vertical="center" wrapText="1"/>
      <protection/>
    </xf>
    <xf numFmtId="0" fontId="4" fillId="0" borderId="32" xfId="53" applyFont="1" applyBorder="1" applyAlignment="1">
      <alignment horizontal="center" vertical="center" wrapText="1"/>
      <protection/>
    </xf>
    <xf numFmtId="0" fontId="3" fillId="34" borderId="15" xfId="53" applyFont="1" applyFill="1" applyBorder="1" applyAlignment="1">
      <alignment horizontal="center" vertical="center" wrapText="1"/>
      <protection/>
    </xf>
    <xf numFmtId="0" fontId="3" fillId="34" borderId="12" xfId="53" applyFont="1" applyFill="1" applyBorder="1" applyAlignment="1">
      <alignment horizontal="center" vertical="center" wrapText="1"/>
      <protection/>
    </xf>
    <xf numFmtId="0" fontId="3" fillId="34" borderId="13" xfId="53" applyFont="1" applyFill="1" applyBorder="1" applyAlignment="1">
      <alignment horizontal="center" vertical="center" wrapText="1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Обычный 5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14</xdr:row>
      <xdr:rowOff>19050</xdr:rowOff>
    </xdr:from>
    <xdr:to>
      <xdr:col>20</xdr:col>
      <xdr:colOff>0</xdr:colOff>
      <xdr:row>22</xdr:row>
      <xdr:rowOff>57150</xdr:rowOff>
    </xdr:to>
    <xdr:grpSp>
      <xdr:nvGrpSpPr>
        <xdr:cNvPr id="1" name="Группа 190"/>
        <xdr:cNvGrpSpPr>
          <a:grpSpLocks/>
        </xdr:cNvGrpSpPr>
      </xdr:nvGrpSpPr>
      <xdr:grpSpPr>
        <a:xfrm>
          <a:off x="114300" y="4429125"/>
          <a:ext cx="15106650" cy="1571625"/>
          <a:chOff x="209550" y="2095498"/>
          <a:chExt cx="7942740" cy="1419187"/>
        </a:xfrm>
        <a:solidFill>
          <a:srgbClr val="FFFFFF"/>
        </a:solidFill>
      </xdr:grpSpPr>
      <xdr:sp>
        <xdr:nvSpPr>
          <xdr:cNvPr id="2" name="267"/>
          <xdr:cNvSpPr>
            <a:spLocks/>
          </xdr:cNvSpPr>
        </xdr:nvSpPr>
        <xdr:spPr>
          <a:xfrm>
            <a:off x="209550" y="2104013"/>
            <a:ext cx="1652090" cy="189107"/>
          </a:xfrm>
          <a:prstGeom prst="round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Председатель комитета образования</a:t>
            </a:r>
          </a:p>
        </xdr:txBody>
      </xdr:sp>
      <xdr:sp>
        <xdr:nvSpPr>
          <xdr:cNvPr id="3" name="273"/>
          <xdr:cNvSpPr>
            <a:spLocks/>
          </xdr:cNvSpPr>
        </xdr:nvSpPr>
        <xdr:spPr>
          <a:xfrm>
            <a:off x="1256006" y="2327890"/>
            <a:ext cx="687047" cy="197977"/>
          </a:xfrm>
          <a:prstGeom prst="round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4" name="275"/>
          <xdr:cNvSpPr>
            <a:spLocks/>
          </xdr:cNvSpPr>
        </xdr:nvSpPr>
        <xdr:spPr>
          <a:xfrm>
            <a:off x="1265934" y="2284605"/>
            <a:ext cx="95710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274"/>
          <xdr:cNvSpPr>
            <a:spLocks/>
          </xdr:cNvSpPr>
        </xdr:nvSpPr>
        <xdr:spPr>
          <a:xfrm>
            <a:off x="505417" y="2869665"/>
            <a:ext cx="2924914" cy="223522"/>
          </a:xfrm>
          <a:prstGeom prst="round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"09" января 2018 года</a:t>
            </a:r>
          </a:p>
        </xdr:txBody>
      </xdr:sp>
      <xdr:sp>
        <xdr:nvSpPr>
          <xdr:cNvPr id="6" name="277"/>
          <xdr:cNvSpPr>
            <a:spLocks/>
          </xdr:cNvSpPr>
        </xdr:nvSpPr>
        <xdr:spPr>
          <a:xfrm>
            <a:off x="2117793" y="2310505"/>
            <a:ext cx="895544" cy="154691"/>
          </a:xfrm>
          <a:prstGeom prst="round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7" name="278"/>
          <xdr:cNvSpPr>
            <a:spLocks/>
          </xdr:cNvSpPr>
        </xdr:nvSpPr>
        <xdr:spPr>
          <a:xfrm flipV="1">
            <a:off x="2278634" y="2284605"/>
            <a:ext cx="740661" cy="85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" name="267"/>
          <xdr:cNvSpPr>
            <a:spLocks/>
          </xdr:cNvSpPr>
        </xdr:nvSpPr>
        <xdr:spPr>
          <a:xfrm>
            <a:off x="3295304" y="2095498"/>
            <a:ext cx="2615147" cy="266807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 планово-экономического отдела</a:t>
            </a:r>
          </a:p>
        </xdr:txBody>
      </xdr:sp>
      <xdr:sp>
        <xdr:nvSpPr>
          <xdr:cNvPr id="9" name="275"/>
          <xdr:cNvSpPr>
            <a:spLocks/>
          </xdr:cNvSpPr>
        </xdr:nvSpPr>
        <xdr:spPr>
          <a:xfrm>
            <a:off x="4605857" y="2362305"/>
            <a:ext cx="5659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" name="278"/>
          <xdr:cNvSpPr>
            <a:spLocks/>
          </xdr:cNvSpPr>
        </xdr:nvSpPr>
        <xdr:spPr>
          <a:xfrm flipV="1">
            <a:off x="5418002" y="2379335"/>
            <a:ext cx="444793" cy="85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1" name="277"/>
          <xdr:cNvSpPr>
            <a:spLocks/>
          </xdr:cNvSpPr>
        </xdr:nvSpPr>
        <xdr:spPr>
          <a:xfrm>
            <a:off x="6724582" y="2310505"/>
            <a:ext cx="1427708" cy="163561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2" name="267"/>
          <xdr:cNvSpPr>
            <a:spLocks/>
          </xdr:cNvSpPr>
        </xdr:nvSpPr>
        <xdr:spPr>
          <a:xfrm>
            <a:off x="1216292" y="2611727"/>
            <a:ext cx="355438" cy="163561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МП</a:t>
            </a:r>
          </a:p>
        </xdr:txBody>
      </xdr:sp>
      <xdr:sp>
        <xdr:nvSpPr>
          <xdr:cNvPr id="13" name="267"/>
          <xdr:cNvSpPr>
            <a:spLocks/>
          </xdr:cNvSpPr>
        </xdr:nvSpPr>
        <xdr:spPr>
          <a:xfrm>
            <a:off x="3871153" y="2602857"/>
            <a:ext cx="1397922" cy="189107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4" name="275"/>
          <xdr:cNvSpPr>
            <a:spLocks/>
          </xdr:cNvSpPr>
        </xdr:nvSpPr>
        <xdr:spPr>
          <a:xfrm flipV="1">
            <a:off x="4572100" y="2792319"/>
            <a:ext cx="47656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5" name="273"/>
          <xdr:cNvSpPr>
            <a:spLocks/>
          </xdr:cNvSpPr>
        </xdr:nvSpPr>
        <xdr:spPr>
          <a:xfrm>
            <a:off x="4542315" y="2783449"/>
            <a:ext cx="490464" cy="137661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6" name="278"/>
          <xdr:cNvSpPr>
            <a:spLocks/>
          </xdr:cNvSpPr>
        </xdr:nvSpPr>
        <xdr:spPr>
          <a:xfrm flipV="1">
            <a:off x="5141992" y="2792319"/>
            <a:ext cx="696975" cy="85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7" name="277"/>
          <xdr:cNvSpPr>
            <a:spLocks/>
          </xdr:cNvSpPr>
        </xdr:nvSpPr>
        <xdr:spPr>
          <a:xfrm>
            <a:off x="5118163" y="2792319"/>
            <a:ext cx="766474" cy="163561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8" name="267"/>
          <xdr:cNvSpPr>
            <a:spLocks/>
          </xdr:cNvSpPr>
        </xdr:nvSpPr>
        <xdr:spPr>
          <a:xfrm>
            <a:off x="239335" y="3273778"/>
            <a:ext cx="881644" cy="111761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Исполнитель</a:t>
            </a:r>
          </a:p>
        </xdr:txBody>
      </xdr:sp>
      <xdr:sp>
        <xdr:nvSpPr>
          <xdr:cNvPr id="19" name="273"/>
          <xdr:cNvSpPr>
            <a:spLocks/>
          </xdr:cNvSpPr>
        </xdr:nvSpPr>
        <xdr:spPr>
          <a:xfrm>
            <a:off x="2288562" y="3377024"/>
            <a:ext cx="696975" cy="12914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0" name="273"/>
          <xdr:cNvSpPr>
            <a:spLocks/>
          </xdr:cNvSpPr>
        </xdr:nvSpPr>
        <xdr:spPr>
          <a:xfrm>
            <a:off x="1476417" y="3377024"/>
            <a:ext cx="736689" cy="137661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21" name="275"/>
          <xdr:cNvSpPr>
            <a:spLocks/>
          </xdr:cNvSpPr>
        </xdr:nvSpPr>
        <xdr:spPr>
          <a:xfrm flipV="1">
            <a:off x="910497" y="3325578"/>
            <a:ext cx="2803787" cy="85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21</xdr:row>
      <xdr:rowOff>0</xdr:rowOff>
    </xdr:from>
    <xdr:to>
      <xdr:col>21</xdr:col>
      <xdr:colOff>38100</xdr:colOff>
      <xdr:row>31</xdr:row>
      <xdr:rowOff>28575</xdr:rowOff>
    </xdr:to>
    <xdr:grpSp>
      <xdr:nvGrpSpPr>
        <xdr:cNvPr id="1" name="Группа 190"/>
        <xdr:cNvGrpSpPr>
          <a:grpSpLocks/>
        </xdr:cNvGrpSpPr>
      </xdr:nvGrpSpPr>
      <xdr:grpSpPr>
        <a:xfrm>
          <a:off x="19050" y="10753725"/>
          <a:ext cx="15878175" cy="1743075"/>
          <a:chOff x="209550" y="1975084"/>
          <a:chExt cx="7105340" cy="1565405"/>
        </a:xfrm>
        <a:solidFill>
          <a:srgbClr val="FFFFFF"/>
        </a:solidFill>
      </xdr:grpSpPr>
      <xdr:sp>
        <xdr:nvSpPr>
          <xdr:cNvPr id="2" name="267"/>
          <xdr:cNvSpPr>
            <a:spLocks/>
          </xdr:cNvSpPr>
        </xdr:nvSpPr>
        <xdr:spPr>
          <a:xfrm>
            <a:off x="209550" y="2112057"/>
            <a:ext cx="1385541" cy="196850"/>
          </a:xfrm>
          <a:prstGeom prst="round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Председатель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 комитета образования</a:t>
            </a:r>
          </a:p>
        </xdr:txBody>
      </xdr:sp>
      <xdr:sp>
        <xdr:nvSpPr>
          <xdr:cNvPr id="3" name="273"/>
          <xdr:cNvSpPr>
            <a:spLocks/>
          </xdr:cNvSpPr>
        </xdr:nvSpPr>
        <xdr:spPr>
          <a:xfrm>
            <a:off x="1262917" y="2325735"/>
            <a:ext cx="678560" cy="179630"/>
          </a:xfrm>
          <a:prstGeom prst="round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4" name="275"/>
          <xdr:cNvSpPr>
            <a:spLocks/>
          </xdr:cNvSpPr>
        </xdr:nvSpPr>
        <xdr:spPr>
          <a:xfrm>
            <a:off x="1202521" y="2300297"/>
            <a:ext cx="103560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274"/>
          <xdr:cNvSpPr>
            <a:spLocks/>
          </xdr:cNvSpPr>
        </xdr:nvSpPr>
        <xdr:spPr>
          <a:xfrm>
            <a:off x="511527" y="2873235"/>
            <a:ext cx="2920295" cy="213678"/>
          </a:xfrm>
          <a:prstGeom prst="round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"09"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 января 2018 года</a:t>
            </a:r>
          </a:p>
        </xdr:txBody>
      </xdr:sp>
      <xdr:sp>
        <xdr:nvSpPr>
          <xdr:cNvPr id="6" name="277"/>
          <xdr:cNvSpPr>
            <a:spLocks/>
          </xdr:cNvSpPr>
        </xdr:nvSpPr>
        <xdr:spPr>
          <a:xfrm>
            <a:off x="2115557" y="2308515"/>
            <a:ext cx="1453042" cy="145583"/>
          </a:xfrm>
          <a:prstGeom prst="round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7" name="278"/>
          <xdr:cNvSpPr>
            <a:spLocks/>
          </xdr:cNvSpPr>
        </xdr:nvSpPr>
        <xdr:spPr>
          <a:xfrm>
            <a:off x="2293191" y="2300297"/>
            <a:ext cx="877509" cy="86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" name="267"/>
          <xdr:cNvSpPr>
            <a:spLocks/>
          </xdr:cNvSpPr>
        </xdr:nvSpPr>
        <xdr:spPr>
          <a:xfrm>
            <a:off x="3712483" y="1975084"/>
            <a:ext cx="1964627" cy="479014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                                                      
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Начальник экономического отдела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 МКУ ЦБ КО
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
</a:t>
            </a:r>
          </a:p>
        </xdr:txBody>
      </xdr:sp>
      <xdr:sp>
        <xdr:nvSpPr>
          <xdr:cNvPr id="9" name="275"/>
          <xdr:cNvSpPr>
            <a:spLocks/>
          </xdr:cNvSpPr>
        </xdr:nvSpPr>
        <xdr:spPr>
          <a:xfrm>
            <a:off x="5298750" y="2308515"/>
            <a:ext cx="108711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" name="278"/>
          <xdr:cNvSpPr>
            <a:spLocks/>
          </xdr:cNvSpPr>
        </xdr:nvSpPr>
        <xdr:spPr>
          <a:xfrm flipV="1">
            <a:off x="6487118" y="2308515"/>
            <a:ext cx="81000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1" name="267"/>
          <xdr:cNvSpPr>
            <a:spLocks/>
          </xdr:cNvSpPr>
        </xdr:nvSpPr>
        <xdr:spPr>
          <a:xfrm>
            <a:off x="1214956" y="2607899"/>
            <a:ext cx="344609" cy="162411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МП</a:t>
            </a:r>
          </a:p>
        </xdr:txBody>
      </xdr:sp>
      <xdr:sp>
        <xdr:nvSpPr>
          <xdr:cNvPr id="12" name="267"/>
          <xdr:cNvSpPr>
            <a:spLocks/>
          </xdr:cNvSpPr>
        </xdr:nvSpPr>
        <xdr:spPr>
          <a:xfrm>
            <a:off x="4344858" y="2599681"/>
            <a:ext cx="929023" cy="20545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Главный бухгалтер МКУ ЦБ КО</a:t>
            </a:r>
          </a:p>
        </xdr:txBody>
      </xdr:sp>
      <xdr:sp>
        <xdr:nvSpPr>
          <xdr:cNvPr id="13" name="275"/>
          <xdr:cNvSpPr>
            <a:spLocks/>
          </xdr:cNvSpPr>
        </xdr:nvSpPr>
        <xdr:spPr>
          <a:xfrm>
            <a:off x="5316513" y="2770701"/>
            <a:ext cx="106047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4" name="273"/>
          <xdr:cNvSpPr>
            <a:spLocks/>
          </xdr:cNvSpPr>
        </xdr:nvSpPr>
        <xdr:spPr>
          <a:xfrm>
            <a:off x="5447962" y="2779311"/>
            <a:ext cx="898826" cy="136973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5" name="278"/>
          <xdr:cNvSpPr>
            <a:spLocks/>
          </xdr:cNvSpPr>
        </xdr:nvSpPr>
        <xdr:spPr>
          <a:xfrm>
            <a:off x="6513763" y="2762091"/>
            <a:ext cx="77625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6" name="277"/>
          <xdr:cNvSpPr>
            <a:spLocks/>
          </xdr:cNvSpPr>
        </xdr:nvSpPr>
        <xdr:spPr>
          <a:xfrm>
            <a:off x="6440933" y="2787921"/>
            <a:ext cx="873957" cy="26533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7" name="273"/>
          <xdr:cNvSpPr>
            <a:spLocks/>
          </xdr:cNvSpPr>
        </xdr:nvSpPr>
        <xdr:spPr>
          <a:xfrm>
            <a:off x="1662592" y="3386688"/>
            <a:ext cx="834877" cy="119753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8" name="277"/>
          <xdr:cNvSpPr>
            <a:spLocks/>
          </xdr:cNvSpPr>
        </xdr:nvSpPr>
        <xdr:spPr>
          <a:xfrm>
            <a:off x="5286315" y="3386688"/>
            <a:ext cx="1422844" cy="153801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9" name="275"/>
          <xdr:cNvSpPr>
            <a:spLocks/>
          </xdr:cNvSpPr>
        </xdr:nvSpPr>
        <xdr:spPr>
          <a:xfrm flipV="1">
            <a:off x="618107" y="3300982"/>
            <a:ext cx="248509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20</xdr:row>
      <xdr:rowOff>114300</xdr:rowOff>
    </xdr:from>
    <xdr:to>
      <xdr:col>21</xdr:col>
      <xdr:colOff>38100</xdr:colOff>
      <xdr:row>31</xdr:row>
      <xdr:rowOff>28575</xdr:rowOff>
    </xdr:to>
    <xdr:grpSp>
      <xdr:nvGrpSpPr>
        <xdr:cNvPr id="1" name="Группа 190"/>
        <xdr:cNvGrpSpPr>
          <a:grpSpLocks/>
        </xdr:cNvGrpSpPr>
      </xdr:nvGrpSpPr>
      <xdr:grpSpPr>
        <a:xfrm>
          <a:off x="19050" y="7877175"/>
          <a:ext cx="15687675" cy="1790700"/>
          <a:chOff x="209550" y="1975084"/>
          <a:chExt cx="7105340" cy="1565405"/>
        </a:xfrm>
        <a:solidFill>
          <a:srgbClr val="FFFFFF"/>
        </a:solidFill>
      </xdr:grpSpPr>
      <xdr:sp>
        <xdr:nvSpPr>
          <xdr:cNvPr id="2" name="267"/>
          <xdr:cNvSpPr>
            <a:spLocks/>
          </xdr:cNvSpPr>
        </xdr:nvSpPr>
        <xdr:spPr>
          <a:xfrm>
            <a:off x="209550" y="2108143"/>
            <a:ext cx="1392647" cy="199980"/>
          </a:xfrm>
          <a:prstGeom prst="round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Председатель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 комитета образования</a:t>
            </a:r>
          </a:p>
        </xdr:txBody>
      </xdr:sp>
      <xdr:sp>
        <xdr:nvSpPr>
          <xdr:cNvPr id="3" name="273"/>
          <xdr:cNvSpPr>
            <a:spLocks/>
          </xdr:cNvSpPr>
        </xdr:nvSpPr>
        <xdr:spPr>
          <a:xfrm>
            <a:off x="1248706" y="2324952"/>
            <a:ext cx="685665" cy="183152"/>
          </a:xfrm>
          <a:prstGeom prst="round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4" name="275"/>
          <xdr:cNvSpPr>
            <a:spLocks/>
          </xdr:cNvSpPr>
        </xdr:nvSpPr>
        <xdr:spPr>
          <a:xfrm>
            <a:off x="1202521" y="2299906"/>
            <a:ext cx="103915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274"/>
          <xdr:cNvSpPr>
            <a:spLocks/>
          </xdr:cNvSpPr>
        </xdr:nvSpPr>
        <xdr:spPr>
          <a:xfrm>
            <a:off x="511527" y="2874409"/>
            <a:ext cx="2920295" cy="216417"/>
          </a:xfrm>
          <a:prstGeom prst="round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"09"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 января 2018 года</a:t>
            </a:r>
          </a:p>
        </xdr:txBody>
      </xdr:sp>
      <xdr:sp>
        <xdr:nvSpPr>
          <xdr:cNvPr id="6" name="277"/>
          <xdr:cNvSpPr>
            <a:spLocks/>
          </xdr:cNvSpPr>
        </xdr:nvSpPr>
        <xdr:spPr>
          <a:xfrm>
            <a:off x="2115557" y="2308124"/>
            <a:ext cx="1445937" cy="149888"/>
          </a:xfrm>
          <a:prstGeom prst="round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7" name="278"/>
          <xdr:cNvSpPr>
            <a:spLocks/>
          </xdr:cNvSpPr>
        </xdr:nvSpPr>
        <xdr:spPr>
          <a:xfrm>
            <a:off x="2293191" y="2299906"/>
            <a:ext cx="879286" cy="821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" name="267"/>
          <xdr:cNvSpPr>
            <a:spLocks/>
          </xdr:cNvSpPr>
        </xdr:nvSpPr>
        <xdr:spPr>
          <a:xfrm>
            <a:off x="3708930" y="1975084"/>
            <a:ext cx="1971732" cy="482927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                                                      
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Начальник 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экономического отдела МКУ ЦБ КО
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
</a:t>
            </a:r>
          </a:p>
        </xdr:txBody>
      </xdr:sp>
      <xdr:sp>
        <xdr:nvSpPr>
          <xdr:cNvPr id="9" name="275"/>
          <xdr:cNvSpPr>
            <a:spLocks/>
          </xdr:cNvSpPr>
        </xdr:nvSpPr>
        <xdr:spPr>
          <a:xfrm>
            <a:off x="5291644" y="2308124"/>
            <a:ext cx="109955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" name="278"/>
          <xdr:cNvSpPr>
            <a:spLocks/>
          </xdr:cNvSpPr>
        </xdr:nvSpPr>
        <xdr:spPr>
          <a:xfrm flipV="1">
            <a:off x="6496000" y="2308124"/>
            <a:ext cx="80290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1" name="267"/>
          <xdr:cNvSpPr>
            <a:spLocks/>
          </xdr:cNvSpPr>
        </xdr:nvSpPr>
        <xdr:spPr>
          <a:xfrm>
            <a:off x="1214956" y="2607899"/>
            <a:ext cx="353491" cy="16671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МП</a:t>
            </a:r>
          </a:p>
        </xdr:txBody>
      </xdr:sp>
      <xdr:sp>
        <xdr:nvSpPr>
          <xdr:cNvPr id="12" name="267"/>
          <xdr:cNvSpPr>
            <a:spLocks/>
          </xdr:cNvSpPr>
        </xdr:nvSpPr>
        <xdr:spPr>
          <a:xfrm>
            <a:off x="4343082" y="2599681"/>
            <a:ext cx="927247" cy="20819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Главный бухгалтер МКУ ЦБ КО</a:t>
            </a:r>
          </a:p>
        </xdr:txBody>
      </xdr:sp>
      <xdr:sp>
        <xdr:nvSpPr>
          <xdr:cNvPr id="13" name="275"/>
          <xdr:cNvSpPr>
            <a:spLocks/>
          </xdr:cNvSpPr>
        </xdr:nvSpPr>
        <xdr:spPr>
          <a:xfrm>
            <a:off x="5309408" y="2774615"/>
            <a:ext cx="107823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4" name="273"/>
          <xdr:cNvSpPr>
            <a:spLocks/>
          </xdr:cNvSpPr>
        </xdr:nvSpPr>
        <xdr:spPr>
          <a:xfrm>
            <a:off x="5446186" y="2782833"/>
            <a:ext cx="905931" cy="13305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5" name="278"/>
          <xdr:cNvSpPr>
            <a:spLocks/>
          </xdr:cNvSpPr>
        </xdr:nvSpPr>
        <xdr:spPr>
          <a:xfrm>
            <a:off x="6508434" y="2766005"/>
            <a:ext cx="7815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6" name="277"/>
          <xdr:cNvSpPr>
            <a:spLocks/>
          </xdr:cNvSpPr>
        </xdr:nvSpPr>
        <xdr:spPr>
          <a:xfrm>
            <a:off x="6435604" y="2791051"/>
            <a:ext cx="879286" cy="258292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7" name="273"/>
          <xdr:cNvSpPr>
            <a:spLocks/>
          </xdr:cNvSpPr>
        </xdr:nvSpPr>
        <xdr:spPr>
          <a:xfrm>
            <a:off x="1667921" y="3382383"/>
            <a:ext cx="836654" cy="124841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8" name="277"/>
          <xdr:cNvSpPr>
            <a:spLocks/>
          </xdr:cNvSpPr>
        </xdr:nvSpPr>
        <xdr:spPr>
          <a:xfrm>
            <a:off x="5282763" y="3382383"/>
            <a:ext cx="1431726" cy="15810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9" name="275"/>
          <xdr:cNvSpPr>
            <a:spLocks/>
          </xdr:cNvSpPr>
        </xdr:nvSpPr>
        <xdr:spPr>
          <a:xfrm flipV="1">
            <a:off x="623436" y="3299025"/>
            <a:ext cx="247976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20</xdr:row>
      <xdr:rowOff>28575</xdr:rowOff>
    </xdr:from>
    <xdr:to>
      <xdr:col>21</xdr:col>
      <xdr:colOff>38100</xdr:colOff>
      <xdr:row>30</xdr:row>
      <xdr:rowOff>57150</xdr:rowOff>
    </xdr:to>
    <xdr:grpSp>
      <xdr:nvGrpSpPr>
        <xdr:cNvPr id="1" name="Группа 190"/>
        <xdr:cNvGrpSpPr>
          <a:grpSpLocks/>
        </xdr:cNvGrpSpPr>
      </xdr:nvGrpSpPr>
      <xdr:grpSpPr>
        <a:xfrm>
          <a:off x="19050" y="9201150"/>
          <a:ext cx="15344775" cy="1914525"/>
          <a:chOff x="209550" y="1975084"/>
          <a:chExt cx="7105340" cy="1565405"/>
        </a:xfrm>
        <a:solidFill>
          <a:srgbClr val="FFFFFF"/>
        </a:solidFill>
      </xdr:grpSpPr>
      <xdr:sp>
        <xdr:nvSpPr>
          <xdr:cNvPr id="2" name="267"/>
          <xdr:cNvSpPr>
            <a:spLocks/>
          </xdr:cNvSpPr>
        </xdr:nvSpPr>
        <xdr:spPr>
          <a:xfrm>
            <a:off x="209550" y="2115188"/>
            <a:ext cx="1385541" cy="194893"/>
          </a:xfrm>
          <a:prstGeom prst="round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Председатель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 комитета образования</a:t>
            </a:r>
          </a:p>
        </xdr:txBody>
      </xdr:sp>
      <xdr:sp>
        <xdr:nvSpPr>
          <xdr:cNvPr id="3" name="273"/>
          <xdr:cNvSpPr>
            <a:spLocks/>
          </xdr:cNvSpPr>
        </xdr:nvSpPr>
        <xdr:spPr>
          <a:xfrm>
            <a:off x="1254035" y="2325735"/>
            <a:ext cx="683889" cy="179239"/>
          </a:xfrm>
          <a:prstGeom prst="round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4" name="275"/>
          <xdr:cNvSpPr>
            <a:spLocks/>
          </xdr:cNvSpPr>
        </xdr:nvSpPr>
        <xdr:spPr>
          <a:xfrm>
            <a:off x="1197192" y="2302254"/>
            <a:ext cx="104448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274"/>
          <xdr:cNvSpPr>
            <a:spLocks/>
          </xdr:cNvSpPr>
        </xdr:nvSpPr>
        <xdr:spPr>
          <a:xfrm>
            <a:off x="513303" y="2870887"/>
            <a:ext cx="2923847" cy="217983"/>
          </a:xfrm>
          <a:prstGeom prst="round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"09"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 января 2018 года</a:t>
            </a:r>
          </a:p>
        </xdr:txBody>
      </xdr:sp>
      <xdr:sp>
        <xdr:nvSpPr>
          <xdr:cNvPr id="6" name="277"/>
          <xdr:cNvSpPr>
            <a:spLocks/>
          </xdr:cNvSpPr>
        </xdr:nvSpPr>
        <xdr:spPr>
          <a:xfrm>
            <a:off x="2119110" y="2310081"/>
            <a:ext cx="1445937" cy="147931"/>
          </a:xfrm>
          <a:prstGeom prst="round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7" name="278"/>
          <xdr:cNvSpPr>
            <a:spLocks/>
          </xdr:cNvSpPr>
        </xdr:nvSpPr>
        <xdr:spPr>
          <a:xfrm>
            <a:off x="2291415" y="2302254"/>
            <a:ext cx="877509" cy="782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" name="267"/>
          <xdr:cNvSpPr>
            <a:spLocks/>
          </xdr:cNvSpPr>
        </xdr:nvSpPr>
        <xdr:spPr>
          <a:xfrm>
            <a:off x="3701825" y="1975084"/>
            <a:ext cx="1975285" cy="482927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                                                      
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Начальник 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экономического отдела МКУ ЦБ КО
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
</a:t>
            </a:r>
          </a:p>
        </xdr:txBody>
      </xdr:sp>
      <xdr:sp>
        <xdr:nvSpPr>
          <xdr:cNvPr id="9" name="275"/>
          <xdr:cNvSpPr>
            <a:spLocks/>
          </xdr:cNvSpPr>
        </xdr:nvSpPr>
        <xdr:spPr>
          <a:xfrm>
            <a:off x="5295197" y="2310081"/>
            <a:ext cx="109422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" name="278"/>
          <xdr:cNvSpPr>
            <a:spLocks/>
          </xdr:cNvSpPr>
        </xdr:nvSpPr>
        <xdr:spPr>
          <a:xfrm flipV="1">
            <a:off x="6485342" y="2310081"/>
            <a:ext cx="81178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1" name="267"/>
          <xdr:cNvSpPr>
            <a:spLocks/>
          </xdr:cNvSpPr>
        </xdr:nvSpPr>
        <xdr:spPr>
          <a:xfrm>
            <a:off x="1211403" y="2605942"/>
            <a:ext cx="353491" cy="163585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МП</a:t>
            </a:r>
          </a:p>
        </xdr:txBody>
      </xdr:sp>
      <xdr:sp>
        <xdr:nvSpPr>
          <xdr:cNvPr id="12" name="267"/>
          <xdr:cNvSpPr>
            <a:spLocks/>
          </xdr:cNvSpPr>
        </xdr:nvSpPr>
        <xdr:spPr>
          <a:xfrm>
            <a:off x="4346634" y="2598115"/>
            <a:ext cx="925471" cy="2101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Главный бухгалтер МКУ ЦБ КО</a:t>
            </a:r>
          </a:p>
        </xdr:txBody>
      </xdr:sp>
      <xdr:sp>
        <xdr:nvSpPr>
          <xdr:cNvPr id="13" name="275"/>
          <xdr:cNvSpPr>
            <a:spLocks/>
          </xdr:cNvSpPr>
        </xdr:nvSpPr>
        <xdr:spPr>
          <a:xfrm>
            <a:off x="5312960" y="2769527"/>
            <a:ext cx="10711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4" name="273"/>
          <xdr:cNvSpPr>
            <a:spLocks/>
          </xdr:cNvSpPr>
        </xdr:nvSpPr>
        <xdr:spPr>
          <a:xfrm>
            <a:off x="5449738" y="2777354"/>
            <a:ext cx="904155" cy="140104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5" name="278"/>
          <xdr:cNvSpPr>
            <a:spLocks/>
          </xdr:cNvSpPr>
        </xdr:nvSpPr>
        <xdr:spPr>
          <a:xfrm>
            <a:off x="6503105" y="2761700"/>
            <a:ext cx="7851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6" name="277"/>
          <xdr:cNvSpPr>
            <a:spLocks/>
          </xdr:cNvSpPr>
        </xdr:nvSpPr>
        <xdr:spPr>
          <a:xfrm>
            <a:off x="6437381" y="2785181"/>
            <a:ext cx="877509" cy="264945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7" name="273"/>
          <xdr:cNvSpPr>
            <a:spLocks/>
          </xdr:cNvSpPr>
        </xdr:nvSpPr>
        <xdr:spPr>
          <a:xfrm>
            <a:off x="1660816" y="3384731"/>
            <a:ext cx="833101" cy="124450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8" name="277"/>
          <xdr:cNvSpPr>
            <a:spLocks/>
          </xdr:cNvSpPr>
        </xdr:nvSpPr>
        <xdr:spPr>
          <a:xfrm>
            <a:off x="5280986" y="3384731"/>
            <a:ext cx="1433502" cy="155758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9" name="275"/>
          <xdr:cNvSpPr>
            <a:spLocks/>
          </xdr:cNvSpPr>
        </xdr:nvSpPr>
        <xdr:spPr>
          <a:xfrm flipV="1">
            <a:off x="614554" y="3299025"/>
            <a:ext cx="248686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20</xdr:row>
      <xdr:rowOff>0</xdr:rowOff>
    </xdr:from>
    <xdr:to>
      <xdr:col>21</xdr:col>
      <xdr:colOff>38100</xdr:colOff>
      <xdr:row>30</xdr:row>
      <xdr:rowOff>28575</xdr:rowOff>
    </xdr:to>
    <xdr:grpSp>
      <xdr:nvGrpSpPr>
        <xdr:cNvPr id="1" name="Группа 190"/>
        <xdr:cNvGrpSpPr>
          <a:grpSpLocks/>
        </xdr:cNvGrpSpPr>
      </xdr:nvGrpSpPr>
      <xdr:grpSpPr>
        <a:xfrm>
          <a:off x="19050" y="7724775"/>
          <a:ext cx="15259050" cy="1743075"/>
          <a:chOff x="209550" y="1975084"/>
          <a:chExt cx="7105340" cy="1565405"/>
        </a:xfrm>
        <a:solidFill>
          <a:srgbClr val="FFFFFF"/>
        </a:solidFill>
      </xdr:grpSpPr>
      <xdr:sp>
        <xdr:nvSpPr>
          <xdr:cNvPr id="2" name="267"/>
          <xdr:cNvSpPr>
            <a:spLocks/>
          </xdr:cNvSpPr>
        </xdr:nvSpPr>
        <xdr:spPr>
          <a:xfrm>
            <a:off x="209550" y="2112057"/>
            <a:ext cx="1383765" cy="196850"/>
          </a:xfrm>
          <a:prstGeom prst="round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Председатель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 комитета образования</a:t>
            </a:r>
          </a:p>
        </xdr:txBody>
      </xdr:sp>
      <xdr:sp>
        <xdr:nvSpPr>
          <xdr:cNvPr id="3" name="273"/>
          <xdr:cNvSpPr>
            <a:spLocks/>
          </xdr:cNvSpPr>
        </xdr:nvSpPr>
        <xdr:spPr>
          <a:xfrm>
            <a:off x="1255811" y="2325735"/>
            <a:ext cx="683889" cy="179630"/>
          </a:xfrm>
          <a:prstGeom prst="round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4" name="275"/>
          <xdr:cNvSpPr>
            <a:spLocks/>
          </xdr:cNvSpPr>
        </xdr:nvSpPr>
        <xdr:spPr>
          <a:xfrm>
            <a:off x="1202521" y="2300297"/>
            <a:ext cx="10373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274"/>
          <xdr:cNvSpPr>
            <a:spLocks/>
          </xdr:cNvSpPr>
        </xdr:nvSpPr>
        <xdr:spPr>
          <a:xfrm>
            <a:off x="506198" y="2873235"/>
            <a:ext cx="2927400" cy="213678"/>
          </a:xfrm>
          <a:prstGeom prst="round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"09"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 января 2017 года</a:t>
            </a:r>
          </a:p>
        </xdr:txBody>
      </xdr:sp>
      <xdr:sp>
        <xdr:nvSpPr>
          <xdr:cNvPr id="6" name="277"/>
          <xdr:cNvSpPr>
            <a:spLocks/>
          </xdr:cNvSpPr>
        </xdr:nvSpPr>
        <xdr:spPr>
          <a:xfrm>
            <a:off x="2120886" y="2308515"/>
            <a:ext cx="1445937" cy="145583"/>
          </a:xfrm>
          <a:prstGeom prst="round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7" name="278"/>
          <xdr:cNvSpPr>
            <a:spLocks/>
          </xdr:cNvSpPr>
        </xdr:nvSpPr>
        <xdr:spPr>
          <a:xfrm>
            <a:off x="2294967" y="2300297"/>
            <a:ext cx="877509" cy="86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" name="267"/>
          <xdr:cNvSpPr>
            <a:spLocks/>
          </xdr:cNvSpPr>
        </xdr:nvSpPr>
        <xdr:spPr>
          <a:xfrm>
            <a:off x="3705377" y="1975084"/>
            <a:ext cx="1969956" cy="479014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                                                      
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Начальник 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экономического отдела МКУ ЦБ КО
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
</a:t>
            </a:r>
          </a:p>
        </xdr:txBody>
      </xdr:sp>
      <xdr:sp>
        <xdr:nvSpPr>
          <xdr:cNvPr id="9" name="275"/>
          <xdr:cNvSpPr>
            <a:spLocks/>
          </xdr:cNvSpPr>
        </xdr:nvSpPr>
        <xdr:spPr>
          <a:xfrm>
            <a:off x="5291644" y="2308515"/>
            <a:ext cx="109955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" name="278"/>
          <xdr:cNvSpPr>
            <a:spLocks/>
          </xdr:cNvSpPr>
        </xdr:nvSpPr>
        <xdr:spPr>
          <a:xfrm flipV="1">
            <a:off x="6490671" y="2308515"/>
            <a:ext cx="80645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1" name="267"/>
          <xdr:cNvSpPr>
            <a:spLocks/>
          </xdr:cNvSpPr>
        </xdr:nvSpPr>
        <xdr:spPr>
          <a:xfrm>
            <a:off x="1216732" y="2607899"/>
            <a:ext cx="349938" cy="162411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МП</a:t>
            </a:r>
          </a:p>
        </xdr:txBody>
      </xdr:sp>
      <xdr:sp>
        <xdr:nvSpPr>
          <xdr:cNvPr id="12" name="267"/>
          <xdr:cNvSpPr>
            <a:spLocks/>
          </xdr:cNvSpPr>
        </xdr:nvSpPr>
        <xdr:spPr>
          <a:xfrm>
            <a:off x="4343082" y="2599681"/>
            <a:ext cx="927247" cy="20545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Главный бухгалтер МКУ ЦБ КО</a:t>
            </a:r>
          </a:p>
        </xdr:txBody>
      </xdr:sp>
      <xdr:sp>
        <xdr:nvSpPr>
          <xdr:cNvPr id="13" name="275"/>
          <xdr:cNvSpPr>
            <a:spLocks/>
          </xdr:cNvSpPr>
        </xdr:nvSpPr>
        <xdr:spPr>
          <a:xfrm>
            <a:off x="5309408" y="2770701"/>
            <a:ext cx="107823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4" name="273"/>
          <xdr:cNvSpPr>
            <a:spLocks/>
          </xdr:cNvSpPr>
        </xdr:nvSpPr>
        <xdr:spPr>
          <a:xfrm>
            <a:off x="5447962" y="2779311"/>
            <a:ext cx="909484" cy="136973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5" name="278"/>
          <xdr:cNvSpPr>
            <a:spLocks/>
          </xdr:cNvSpPr>
        </xdr:nvSpPr>
        <xdr:spPr>
          <a:xfrm>
            <a:off x="6508434" y="2762091"/>
            <a:ext cx="7798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6" name="277"/>
          <xdr:cNvSpPr>
            <a:spLocks/>
          </xdr:cNvSpPr>
        </xdr:nvSpPr>
        <xdr:spPr>
          <a:xfrm>
            <a:off x="6440933" y="2787921"/>
            <a:ext cx="873957" cy="26533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7" name="273"/>
          <xdr:cNvSpPr>
            <a:spLocks/>
          </xdr:cNvSpPr>
        </xdr:nvSpPr>
        <xdr:spPr>
          <a:xfrm>
            <a:off x="1659039" y="3386688"/>
            <a:ext cx="838430" cy="119753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8" name="277"/>
          <xdr:cNvSpPr>
            <a:spLocks/>
          </xdr:cNvSpPr>
        </xdr:nvSpPr>
        <xdr:spPr>
          <a:xfrm>
            <a:off x="5282763" y="3386688"/>
            <a:ext cx="1428173" cy="153801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9" name="275"/>
          <xdr:cNvSpPr>
            <a:spLocks/>
          </xdr:cNvSpPr>
        </xdr:nvSpPr>
        <xdr:spPr>
          <a:xfrm flipV="1">
            <a:off x="621660" y="3300982"/>
            <a:ext cx="247976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19</xdr:row>
      <xdr:rowOff>0</xdr:rowOff>
    </xdr:from>
    <xdr:to>
      <xdr:col>21</xdr:col>
      <xdr:colOff>38100</xdr:colOff>
      <xdr:row>29</xdr:row>
      <xdr:rowOff>28575</xdr:rowOff>
    </xdr:to>
    <xdr:grpSp>
      <xdr:nvGrpSpPr>
        <xdr:cNvPr id="1" name="Группа 190"/>
        <xdr:cNvGrpSpPr>
          <a:grpSpLocks/>
        </xdr:cNvGrpSpPr>
      </xdr:nvGrpSpPr>
      <xdr:grpSpPr>
        <a:xfrm>
          <a:off x="19050" y="7286625"/>
          <a:ext cx="15849600" cy="1743075"/>
          <a:chOff x="209550" y="1975084"/>
          <a:chExt cx="7105340" cy="1565405"/>
        </a:xfrm>
        <a:solidFill>
          <a:srgbClr val="FFFFFF"/>
        </a:solidFill>
      </xdr:grpSpPr>
      <xdr:sp>
        <xdr:nvSpPr>
          <xdr:cNvPr id="2" name="267"/>
          <xdr:cNvSpPr>
            <a:spLocks/>
          </xdr:cNvSpPr>
        </xdr:nvSpPr>
        <xdr:spPr>
          <a:xfrm>
            <a:off x="209550" y="2112057"/>
            <a:ext cx="1387318" cy="196850"/>
          </a:xfrm>
          <a:prstGeom prst="round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Председатель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 комитета образования</a:t>
            </a:r>
          </a:p>
        </xdr:txBody>
      </xdr:sp>
      <xdr:sp>
        <xdr:nvSpPr>
          <xdr:cNvPr id="3" name="273"/>
          <xdr:cNvSpPr>
            <a:spLocks/>
          </xdr:cNvSpPr>
        </xdr:nvSpPr>
        <xdr:spPr>
          <a:xfrm>
            <a:off x="1264693" y="2325735"/>
            <a:ext cx="669678" cy="179630"/>
          </a:xfrm>
          <a:prstGeom prst="round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4" name="275"/>
          <xdr:cNvSpPr>
            <a:spLocks/>
          </xdr:cNvSpPr>
        </xdr:nvSpPr>
        <xdr:spPr>
          <a:xfrm>
            <a:off x="1200745" y="2300297"/>
            <a:ext cx="10373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274"/>
          <xdr:cNvSpPr>
            <a:spLocks/>
          </xdr:cNvSpPr>
        </xdr:nvSpPr>
        <xdr:spPr>
          <a:xfrm>
            <a:off x="516856" y="2873235"/>
            <a:ext cx="2911413" cy="213678"/>
          </a:xfrm>
          <a:prstGeom prst="round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"09"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 января 2017 года</a:t>
            </a:r>
          </a:p>
        </xdr:txBody>
      </xdr:sp>
      <xdr:sp>
        <xdr:nvSpPr>
          <xdr:cNvPr id="6" name="277"/>
          <xdr:cNvSpPr>
            <a:spLocks/>
          </xdr:cNvSpPr>
        </xdr:nvSpPr>
        <xdr:spPr>
          <a:xfrm>
            <a:off x="2113781" y="2308515"/>
            <a:ext cx="1451266" cy="145583"/>
          </a:xfrm>
          <a:prstGeom prst="round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7" name="278"/>
          <xdr:cNvSpPr>
            <a:spLocks/>
          </xdr:cNvSpPr>
        </xdr:nvSpPr>
        <xdr:spPr>
          <a:xfrm>
            <a:off x="2289638" y="2300297"/>
            <a:ext cx="884615" cy="86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" name="267"/>
          <xdr:cNvSpPr>
            <a:spLocks/>
          </xdr:cNvSpPr>
        </xdr:nvSpPr>
        <xdr:spPr>
          <a:xfrm>
            <a:off x="3710706" y="1975084"/>
            <a:ext cx="1964627" cy="479014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                                                      
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Начальник 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экономического отдела МКУ ЦБ КО
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
</a:t>
            </a:r>
          </a:p>
        </xdr:txBody>
      </xdr:sp>
      <xdr:sp>
        <xdr:nvSpPr>
          <xdr:cNvPr id="9" name="275"/>
          <xdr:cNvSpPr>
            <a:spLocks/>
          </xdr:cNvSpPr>
        </xdr:nvSpPr>
        <xdr:spPr>
          <a:xfrm>
            <a:off x="5295197" y="2308515"/>
            <a:ext cx="108889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" name="278"/>
          <xdr:cNvSpPr>
            <a:spLocks/>
          </xdr:cNvSpPr>
        </xdr:nvSpPr>
        <xdr:spPr>
          <a:xfrm flipV="1">
            <a:off x="6494223" y="2308515"/>
            <a:ext cx="80290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1" name="267"/>
          <xdr:cNvSpPr>
            <a:spLocks/>
          </xdr:cNvSpPr>
        </xdr:nvSpPr>
        <xdr:spPr>
          <a:xfrm>
            <a:off x="1213179" y="2607899"/>
            <a:ext cx="349938" cy="162411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МП</a:t>
            </a:r>
          </a:p>
        </xdr:txBody>
      </xdr:sp>
      <xdr:sp>
        <xdr:nvSpPr>
          <xdr:cNvPr id="12" name="267"/>
          <xdr:cNvSpPr>
            <a:spLocks/>
          </xdr:cNvSpPr>
        </xdr:nvSpPr>
        <xdr:spPr>
          <a:xfrm>
            <a:off x="4343082" y="2599681"/>
            <a:ext cx="927247" cy="20545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Главный бухгалтер МКУ ЦБ КО</a:t>
            </a:r>
          </a:p>
        </xdr:txBody>
      </xdr:sp>
      <xdr:sp>
        <xdr:nvSpPr>
          <xdr:cNvPr id="13" name="275"/>
          <xdr:cNvSpPr>
            <a:spLocks/>
          </xdr:cNvSpPr>
        </xdr:nvSpPr>
        <xdr:spPr>
          <a:xfrm>
            <a:off x="5307631" y="2770701"/>
            <a:ext cx="10711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4" name="273"/>
          <xdr:cNvSpPr>
            <a:spLocks/>
          </xdr:cNvSpPr>
        </xdr:nvSpPr>
        <xdr:spPr>
          <a:xfrm>
            <a:off x="5444409" y="2779311"/>
            <a:ext cx="909484" cy="136973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5" name="278"/>
          <xdr:cNvSpPr>
            <a:spLocks/>
          </xdr:cNvSpPr>
        </xdr:nvSpPr>
        <xdr:spPr>
          <a:xfrm>
            <a:off x="6508434" y="2762091"/>
            <a:ext cx="7851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6" name="277"/>
          <xdr:cNvSpPr>
            <a:spLocks/>
          </xdr:cNvSpPr>
        </xdr:nvSpPr>
        <xdr:spPr>
          <a:xfrm>
            <a:off x="6430275" y="2787921"/>
            <a:ext cx="884615" cy="26533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7" name="273"/>
          <xdr:cNvSpPr>
            <a:spLocks/>
          </xdr:cNvSpPr>
        </xdr:nvSpPr>
        <xdr:spPr>
          <a:xfrm>
            <a:off x="1660816" y="3386688"/>
            <a:ext cx="841983" cy="119753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8" name="277"/>
          <xdr:cNvSpPr>
            <a:spLocks/>
          </xdr:cNvSpPr>
        </xdr:nvSpPr>
        <xdr:spPr>
          <a:xfrm>
            <a:off x="5286315" y="3386688"/>
            <a:ext cx="1426397" cy="153801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9" name="275"/>
          <xdr:cNvSpPr>
            <a:spLocks/>
          </xdr:cNvSpPr>
        </xdr:nvSpPr>
        <xdr:spPr>
          <a:xfrm flipV="1">
            <a:off x="614554" y="3300982"/>
            <a:ext cx="24815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20</xdr:row>
      <xdr:rowOff>0</xdr:rowOff>
    </xdr:from>
    <xdr:to>
      <xdr:col>21</xdr:col>
      <xdr:colOff>38100</xdr:colOff>
      <xdr:row>30</xdr:row>
      <xdr:rowOff>28575</xdr:rowOff>
    </xdr:to>
    <xdr:grpSp>
      <xdr:nvGrpSpPr>
        <xdr:cNvPr id="1" name="Группа 190"/>
        <xdr:cNvGrpSpPr>
          <a:grpSpLocks/>
        </xdr:cNvGrpSpPr>
      </xdr:nvGrpSpPr>
      <xdr:grpSpPr>
        <a:xfrm>
          <a:off x="19050" y="8524875"/>
          <a:ext cx="16773525" cy="1743075"/>
          <a:chOff x="209550" y="1975084"/>
          <a:chExt cx="7105340" cy="1565405"/>
        </a:xfrm>
        <a:solidFill>
          <a:srgbClr val="FFFFFF"/>
        </a:solidFill>
      </xdr:grpSpPr>
      <xdr:sp>
        <xdr:nvSpPr>
          <xdr:cNvPr id="2" name="267"/>
          <xdr:cNvSpPr>
            <a:spLocks/>
          </xdr:cNvSpPr>
        </xdr:nvSpPr>
        <xdr:spPr>
          <a:xfrm>
            <a:off x="209550" y="2112057"/>
            <a:ext cx="1387318" cy="196850"/>
          </a:xfrm>
          <a:prstGeom prst="round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Председатель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 комитета образования</a:t>
            </a:r>
          </a:p>
        </xdr:txBody>
      </xdr:sp>
      <xdr:sp>
        <xdr:nvSpPr>
          <xdr:cNvPr id="3" name="273"/>
          <xdr:cNvSpPr>
            <a:spLocks/>
          </xdr:cNvSpPr>
        </xdr:nvSpPr>
        <xdr:spPr>
          <a:xfrm>
            <a:off x="1262917" y="2325735"/>
            <a:ext cx="669678" cy="179630"/>
          </a:xfrm>
          <a:prstGeom prst="round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4" name="275"/>
          <xdr:cNvSpPr>
            <a:spLocks/>
          </xdr:cNvSpPr>
        </xdr:nvSpPr>
        <xdr:spPr>
          <a:xfrm>
            <a:off x="1206074" y="2300297"/>
            <a:ext cx="103205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274"/>
          <xdr:cNvSpPr>
            <a:spLocks/>
          </xdr:cNvSpPr>
        </xdr:nvSpPr>
        <xdr:spPr>
          <a:xfrm>
            <a:off x="507974" y="2873235"/>
            <a:ext cx="2929176" cy="213678"/>
          </a:xfrm>
          <a:prstGeom prst="round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"09"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 января 2018 года</a:t>
            </a:r>
          </a:p>
        </xdr:txBody>
      </xdr:sp>
      <xdr:sp>
        <xdr:nvSpPr>
          <xdr:cNvPr id="6" name="277"/>
          <xdr:cNvSpPr>
            <a:spLocks/>
          </xdr:cNvSpPr>
        </xdr:nvSpPr>
        <xdr:spPr>
          <a:xfrm>
            <a:off x="2126215" y="2308515"/>
            <a:ext cx="1431726" cy="145583"/>
          </a:xfrm>
          <a:prstGeom prst="round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7" name="278"/>
          <xdr:cNvSpPr>
            <a:spLocks/>
          </xdr:cNvSpPr>
        </xdr:nvSpPr>
        <xdr:spPr>
          <a:xfrm>
            <a:off x="2291415" y="2300297"/>
            <a:ext cx="882838" cy="86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" name="267"/>
          <xdr:cNvSpPr>
            <a:spLocks/>
          </xdr:cNvSpPr>
        </xdr:nvSpPr>
        <xdr:spPr>
          <a:xfrm>
            <a:off x="3703601" y="1975084"/>
            <a:ext cx="1973508" cy="479014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                                                      
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Начальник 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экономического отдела МКУ ЦБ КО
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
</a:t>
            </a:r>
          </a:p>
        </xdr:txBody>
      </xdr:sp>
      <xdr:sp>
        <xdr:nvSpPr>
          <xdr:cNvPr id="9" name="275"/>
          <xdr:cNvSpPr>
            <a:spLocks/>
          </xdr:cNvSpPr>
        </xdr:nvSpPr>
        <xdr:spPr>
          <a:xfrm>
            <a:off x="5296973" y="2308515"/>
            <a:ext cx="109422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" name="278"/>
          <xdr:cNvSpPr>
            <a:spLocks/>
          </xdr:cNvSpPr>
        </xdr:nvSpPr>
        <xdr:spPr>
          <a:xfrm flipV="1">
            <a:off x="6492447" y="2308515"/>
            <a:ext cx="80645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1" name="267"/>
          <xdr:cNvSpPr>
            <a:spLocks/>
          </xdr:cNvSpPr>
        </xdr:nvSpPr>
        <xdr:spPr>
          <a:xfrm>
            <a:off x="1218508" y="2607899"/>
            <a:ext cx="342833" cy="162411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МП</a:t>
            </a:r>
          </a:p>
        </xdr:txBody>
      </xdr:sp>
      <xdr:sp>
        <xdr:nvSpPr>
          <xdr:cNvPr id="12" name="267"/>
          <xdr:cNvSpPr>
            <a:spLocks/>
          </xdr:cNvSpPr>
        </xdr:nvSpPr>
        <xdr:spPr>
          <a:xfrm>
            <a:off x="4337753" y="2599681"/>
            <a:ext cx="936129" cy="20545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Главный бухгалтер МКУ ЦБ КО</a:t>
            </a:r>
          </a:p>
        </xdr:txBody>
      </xdr:sp>
      <xdr:sp>
        <xdr:nvSpPr>
          <xdr:cNvPr id="13" name="275"/>
          <xdr:cNvSpPr>
            <a:spLocks/>
          </xdr:cNvSpPr>
        </xdr:nvSpPr>
        <xdr:spPr>
          <a:xfrm>
            <a:off x="5318289" y="2770701"/>
            <a:ext cx="107290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4" name="273"/>
          <xdr:cNvSpPr>
            <a:spLocks/>
          </xdr:cNvSpPr>
        </xdr:nvSpPr>
        <xdr:spPr>
          <a:xfrm>
            <a:off x="5446186" y="2779311"/>
            <a:ext cx="911260" cy="136973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5" name="278"/>
          <xdr:cNvSpPr>
            <a:spLocks/>
          </xdr:cNvSpPr>
        </xdr:nvSpPr>
        <xdr:spPr>
          <a:xfrm>
            <a:off x="6508434" y="2762091"/>
            <a:ext cx="78336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6" name="277"/>
          <xdr:cNvSpPr>
            <a:spLocks/>
          </xdr:cNvSpPr>
        </xdr:nvSpPr>
        <xdr:spPr>
          <a:xfrm>
            <a:off x="6439157" y="2787921"/>
            <a:ext cx="875733" cy="26533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7" name="273"/>
          <xdr:cNvSpPr>
            <a:spLocks/>
          </xdr:cNvSpPr>
        </xdr:nvSpPr>
        <xdr:spPr>
          <a:xfrm>
            <a:off x="1662592" y="3386688"/>
            <a:ext cx="843759" cy="119753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8" name="277"/>
          <xdr:cNvSpPr>
            <a:spLocks/>
          </xdr:cNvSpPr>
        </xdr:nvSpPr>
        <xdr:spPr>
          <a:xfrm>
            <a:off x="5284539" y="3386688"/>
            <a:ext cx="1424621" cy="153801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9" name="275"/>
          <xdr:cNvSpPr>
            <a:spLocks/>
          </xdr:cNvSpPr>
        </xdr:nvSpPr>
        <xdr:spPr>
          <a:xfrm flipV="1">
            <a:off x="616331" y="3300982"/>
            <a:ext cx="248509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20</xdr:row>
      <xdr:rowOff>0</xdr:rowOff>
    </xdr:from>
    <xdr:to>
      <xdr:col>21</xdr:col>
      <xdr:colOff>38100</xdr:colOff>
      <xdr:row>30</xdr:row>
      <xdr:rowOff>28575</xdr:rowOff>
    </xdr:to>
    <xdr:grpSp>
      <xdr:nvGrpSpPr>
        <xdr:cNvPr id="1" name="Группа 190"/>
        <xdr:cNvGrpSpPr>
          <a:grpSpLocks/>
        </xdr:cNvGrpSpPr>
      </xdr:nvGrpSpPr>
      <xdr:grpSpPr>
        <a:xfrm>
          <a:off x="19050" y="7734300"/>
          <a:ext cx="17249775" cy="1743075"/>
          <a:chOff x="209550" y="1975084"/>
          <a:chExt cx="7105340" cy="1565405"/>
        </a:xfrm>
        <a:solidFill>
          <a:srgbClr val="FFFFFF"/>
        </a:solidFill>
      </xdr:grpSpPr>
      <xdr:sp>
        <xdr:nvSpPr>
          <xdr:cNvPr id="2" name="267"/>
          <xdr:cNvSpPr>
            <a:spLocks/>
          </xdr:cNvSpPr>
        </xdr:nvSpPr>
        <xdr:spPr>
          <a:xfrm>
            <a:off x="209550" y="2112057"/>
            <a:ext cx="1389094" cy="196850"/>
          </a:xfrm>
          <a:prstGeom prst="round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Председатель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 комитета образования</a:t>
            </a:r>
          </a:p>
        </xdr:txBody>
      </xdr:sp>
      <xdr:sp>
        <xdr:nvSpPr>
          <xdr:cNvPr id="3" name="273"/>
          <xdr:cNvSpPr>
            <a:spLocks/>
          </xdr:cNvSpPr>
        </xdr:nvSpPr>
        <xdr:spPr>
          <a:xfrm>
            <a:off x="1261140" y="2325735"/>
            <a:ext cx="671455" cy="179630"/>
          </a:xfrm>
          <a:prstGeom prst="round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4" name="275"/>
          <xdr:cNvSpPr>
            <a:spLocks/>
          </xdr:cNvSpPr>
        </xdr:nvSpPr>
        <xdr:spPr>
          <a:xfrm>
            <a:off x="1206074" y="2300297"/>
            <a:ext cx="103205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274"/>
          <xdr:cNvSpPr>
            <a:spLocks/>
          </xdr:cNvSpPr>
        </xdr:nvSpPr>
        <xdr:spPr>
          <a:xfrm>
            <a:off x="507974" y="2873235"/>
            <a:ext cx="2930953" cy="213678"/>
          </a:xfrm>
          <a:prstGeom prst="round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"09"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 января 2017 года</a:t>
            </a:r>
          </a:p>
        </xdr:txBody>
      </xdr:sp>
      <xdr:sp>
        <xdr:nvSpPr>
          <xdr:cNvPr id="6" name="277"/>
          <xdr:cNvSpPr>
            <a:spLocks/>
          </xdr:cNvSpPr>
        </xdr:nvSpPr>
        <xdr:spPr>
          <a:xfrm>
            <a:off x="2124439" y="2308515"/>
            <a:ext cx="1435279" cy="145583"/>
          </a:xfrm>
          <a:prstGeom prst="round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7" name="278"/>
          <xdr:cNvSpPr>
            <a:spLocks/>
          </xdr:cNvSpPr>
        </xdr:nvSpPr>
        <xdr:spPr>
          <a:xfrm>
            <a:off x="2293191" y="2300297"/>
            <a:ext cx="882838" cy="86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" name="267"/>
          <xdr:cNvSpPr>
            <a:spLocks/>
          </xdr:cNvSpPr>
        </xdr:nvSpPr>
        <xdr:spPr>
          <a:xfrm>
            <a:off x="3705377" y="1975084"/>
            <a:ext cx="1969956" cy="479014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                                                      
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Начальник 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экономического отдела МКУ ЦБ КО
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
</a:t>
            </a:r>
          </a:p>
        </xdr:txBody>
      </xdr:sp>
      <xdr:sp>
        <xdr:nvSpPr>
          <xdr:cNvPr id="9" name="275"/>
          <xdr:cNvSpPr>
            <a:spLocks/>
          </xdr:cNvSpPr>
        </xdr:nvSpPr>
        <xdr:spPr>
          <a:xfrm>
            <a:off x="5298750" y="2308515"/>
            <a:ext cx="109422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" name="278"/>
          <xdr:cNvSpPr>
            <a:spLocks/>
          </xdr:cNvSpPr>
        </xdr:nvSpPr>
        <xdr:spPr>
          <a:xfrm flipV="1">
            <a:off x="6490671" y="2308515"/>
            <a:ext cx="80823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1" name="267"/>
          <xdr:cNvSpPr>
            <a:spLocks/>
          </xdr:cNvSpPr>
        </xdr:nvSpPr>
        <xdr:spPr>
          <a:xfrm>
            <a:off x="1218508" y="2607899"/>
            <a:ext cx="344609" cy="162411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МП</a:t>
            </a:r>
          </a:p>
        </xdr:txBody>
      </xdr:sp>
      <xdr:sp>
        <xdr:nvSpPr>
          <xdr:cNvPr id="12" name="267"/>
          <xdr:cNvSpPr>
            <a:spLocks/>
          </xdr:cNvSpPr>
        </xdr:nvSpPr>
        <xdr:spPr>
          <a:xfrm>
            <a:off x="4337753" y="2599681"/>
            <a:ext cx="937905" cy="20545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Главный бухгалтер МКУ ЦБ КО</a:t>
            </a:r>
          </a:p>
        </xdr:txBody>
      </xdr:sp>
      <xdr:sp>
        <xdr:nvSpPr>
          <xdr:cNvPr id="13" name="275"/>
          <xdr:cNvSpPr>
            <a:spLocks/>
          </xdr:cNvSpPr>
        </xdr:nvSpPr>
        <xdr:spPr>
          <a:xfrm>
            <a:off x="5318289" y="2770701"/>
            <a:ext cx="10711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4" name="273"/>
          <xdr:cNvSpPr>
            <a:spLocks/>
          </xdr:cNvSpPr>
        </xdr:nvSpPr>
        <xdr:spPr>
          <a:xfrm>
            <a:off x="5447962" y="2779311"/>
            <a:ext cx="909484" cy="136973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5" name="278"/>
          <xdr:cNvSpPr>
            <a:spLocks/>
          </xdr:cNvSpPr>
        </xdr:nvSpPr>
        <xdr:spPr>
          <a:xfrm>
            <a:off x="6506658" y="2762091"/>
            <a:ext cx="7851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6" name="277"/>
          <xdr:cNvSpPr>
            <a:spLocks/>
          </xdr:cNvSpPr>
        </xdr:nvSpPr>
        <xdr:spPr>
          <a:xfrm>
            <a:off x="6439157" y="2787921"/>
            <a:ext cx="875733" cy="26533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7" name="273"/>
          <xdr:cNvSpPr>
            <a:spLocks/>
          </xdr:cNvSpPr>
        </xdr:nvSpPr>
        <xdr:spPr>
          <a:xfrm>
            <a:off x="1660816" y="3386688"/>
            <a:ext cx="843759" cy="119753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8" name="277"/>
          <xdr:cNvSpPr>
            <a:spLocks/>
          </xdr:cNvSpPr>
        </xdr:nvSpPr>
        <xdr:spPr>
          <a:xfrm>
            <a:off x="5286315" y="3386688"/>
            <a:ext cx="1424621" cy="153801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9" name="275"/>
          <xdr:cNvSpPr>
            <a:spLocks/>
          </xdr:cNvSpPr>
        </xdr:nvSpPr>
        <xdr:spPr>
          <a:xfrm flipV="1">
            <a:off x="618107" y="3300982"/>
            <a:ext cx="248331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16</xdr:row>
      <xdr:rowOff>85725</xdr:rowOff>
    </xdr:from>
    <xdr:to>
      <xdr:col>18</xdr:col>
      <xdr:colOff>85725</xdr:colOff>
      <xdr:row>27</xdr:row>
      <xdr:rowOff>66675</xdr:rowOff>
    </xdr:to>
    <xdr:grpSp>
      <xdr:nvGrpSpPr>
        <xdr:cNvPr id="1" name="Группа 190"/>
        <xdr:cNvGrpSpPr>
          <a:grpSpLocks/>
        </xdr:cNvGrpSpPr>
      </xdr:nvGrpSpPr>
      <xdr:grpSpPr>
        <a:xfrm>
          <a:off x="95250" y="5410200"/>
          <a:ext cx="14716125" cy="1762125"/>
          <a:chOff x="209550" y="1904728"/>
          <a:chExt cx="8122685" cy="1626967"/>
        </a:xfrm>
        <a:solidFill>
          <a:srgbClr val="FFFFFF"/>
        </a:solidFill>
      </xdr:grpSpPr>
      <xdr:sp>
        <xdr:nvSpPr>
          <xdr:cNvPr id="2" name="267"/>
          <xdr:cNvSpPr>
            <a:spLocks/>
          </xdr:cNvSpPr>
        </xdr:nvSpPr>
        <xdr:spPr>
          <a:xfrm>
            <a:off x="209550" y="1904728"/>
            <a:ext cx="1362580" cy="386811"/>
          </a:xfrm>
          <a:prstGeom prst="round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Председатель 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 комитета образования</a:t>
            </a:r>
          </a:p>
        </xdr:txBody>
      </xdr:sp>
      <xdr:sp>
        <xdr:nvSpPr>
          <xdr:cNvPr id="3" name="273"/>
          <xdr:cNvSpPr>
            <a:spLocks/>
          </xdr:cNvSpPr>
        </xdr:nvSpPr>
        <xdr:spPr>
          <a:xfrm>
            <a:off x="1251284" y="2326926"/>
            <a:ext cx="688398" cy="184661"/>
          </a:xfrm>
          <a:prstGeom prst="round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4" name="275"/>
          <xdr:cNvSpPr>
            <a:spLocks/>
          </xdr:cNvSpPr>
        </xdr:nvSpPr>
        <xdr:spPr>
          <a:xfrm flipV="1">
            <a:off x="1155843" y="2282998"/>
            <a:ext cx="96660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274"/>
          <xdr:cNvSpPr>
            <a:spLocks/>
          </xdr:cNvSpPr>
        </xdr:nvSpPr>
        <xdr:spPr>
          <a:xfrm>
            <a:off x="503997" y="2871960"/>
            <a:ext cx="2938381" cy="220047"/>
          </a:xfrm>
          <a:prstGeom prst="round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"09"  января 2018 года</a:t>
            </a:r>
          </a:p>
        </xdr:txBody>
      </xdr:sp>
      <xdr:sp>
        <xdr:nvSpPr>
          <xdr:cNvPr id="6" name="277"/>
          <xdr:cNvSpPr>
            <a:spLocks/>
          </xdr:cNvSpPr>
        </xdr:nvSpPr>
        <xdr:spPr>
          <a:xfrm>
            <a:off x="2122442" y="2309436"/>
            <a:ext cx="1445838" cy="149681"/>
          </a:xfrm>
          <a:prstGeom prst="round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7" name="278"/>
          <xdr:cNvSpPr>
            <a:spLocks/>
          </xdr:cNvSpPr>
        </xdr:nvSpPr>
        <xdr:spPr>
          <a:xfrm>
            <a:off x="2264589" y="2291539"/>
            <a:ext cx="132399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" name="267"/>
          <xdr:cNvSpPr>
            <a:spLocks/>
          </xdr:cNvSpPr>
        </xdr:nvSpPr>
        <xdr:spPr>
          <a:xfrm>
            <a:off x="4000813" y="1975094"/>
            <a:ext cx="1766684" cy="307904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Начальник экономического отдела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 МКУ ЦБ КО</a:t>
            </a:r>
          </a:p>
        </xdr:txBody>
      </xdr:sp>
      <xdr:sp>
        <xdr:nvSpPr>
          <xdr:cNvPr id="9" name="275"/>
          <xdr:cNvSpPr>
            <a:spLocks/>
          </xdr:cNvSpPr>
        </xdr:nvSpPr>
        <xdr:spPr>
          <a:xfrm flipV="1">
            <a:off x="5814203" y="2265101"/>
            <a:ext cx="930047" cy="89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" name="273"/>
          <xdr:cNvSpPr>
            <a:spLocks/>
          </xdr:cNvSpPr>
        </xdr:nvSpPr>
        <xdr:spPr>
          <a:xfrm>
            <a:off x="6055853" y="2300488"/>
            <a:ext cx="710735" cy="140733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1" name="278"/>
          <xdr:cNvSpPr>
            <a:spLocks/>
          </xdr:cNvSpPr>
        </xdr:nvSpPr>
        <xdr:spPr>
          <a:xfrm>
            <a:off x="6996053" y="2274050"/>
            <a:ext cx="1250893" cy="89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2" name="277"/>
          <xdr:cNvSpPr>
            <a:spLocks/>
          </xdr:cNvSpPr>
        </xdr:nvSpPr>
        <xdr:spPr>
          <a:xfrm>
            <a:off x="6896550" y="2335468"/>
            <a:ext cx="1435685" cy="149681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3" name="267"/>
          <xdr:cNvSpPr>
            <a:spLocks/>
          </xdr:cNvSpPr>
        </xdr:nvSpPr>
        <xdr:spPr>
          <a:xfrm>
            <a:off x="1208640" y="2608391"/>
            <a:ext cx="347245" cy="167171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МП</a:t>
            </a:r>
          </a:p>
        </xdr:txBody>
      </xdr:sp>
      <xdr:sp>
        <xdr:nvSpPr>
          <xdr:cNvPr id="14" name="267"/>
          <xdr:cNvSpPr>
            <a:spLocks/>
          </xdr:cNvSpPr>
        </xdr:nvSpPr>
        <xdr:spPr>
          <a:xfrm>
            <a:off x="3862728" y="2599443"/>
            <a:ext cx="1403194" cy="19360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5" name="275"/>
          <xdr:cNvSpPr>
            <a:spLocks/>
          </xdr:cNvSpPr>
        </xdr:nvSpPr>
        <xdr:spPr>
          <a:xfrm>
            <a:off x="4715610" y="2784104"/>
            <a:ext cx="100924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6" name="273"/>
          <xdr:cNvSpPr>
            <a:spLocks/>
          </xdr:cNvSpPr>
        </xdr:nvSpPr>
        <xdr:spPr>
          <a:xfrm>
            <a:off x="4815112" y="2784104"/>
            <a:ext cx="810238" cy="123243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7" name="278"/>
          <xdr:cNvSpPr>
            <a:spLocks/>
          </xdr:cNvSpPr>
        </xdr:nvSpPr>
        <xdr:spPr>
          <a:xfrm>
            <a:off x="5808111" y="2784104"/>
            <a:ext cx="148239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8" name="277"/>
          <xdr:cNvSpPr>
            <a:spLocks/>
          </xdr:cNvSpPr>
        </xdr:nvSpPr>
        <xdr:spPr>
          <a:xfrm>
            <a:off x="5877153" y="2793052"/>
            <a:ext cx="1445838" cy="175712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9" name="267"/>
          <xdr:cNvSpPr>
            <a:spLocks/>
          </xdr:cNvSpPr>
        </xdr:nvSpPr>
        <xdr:spPr>
          <a:xfrm>
            <a:off x="242041" y="3276668"/>
            <a:ext cx="877250" cy="114294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Исполнитель</a:t>
            </a:r>
          </a:p>
        </xdr:txBody>
      </xdr:sp>
      <xdr:sp>
        <xdr:nvSpPr>
          <xdr:cNvPr id="20" name="273"/>
          <xdr:cNvSpPr>
            <a:spLocks/>
          </xdr:cNvSpPr>
        </xdr:nvSpPr>
        <xdr:spPr>
          <a:xfrm>
            <a:off x="2869729" y="3382014"/>
            <a:ext cx="783839" cy="123243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273"/>
          <xdr:cNvSpPr>
            <a:spLocks/>
          </xdr:cNvSpPr>
        </xdr:nvSpPr>
        <xdr:spPr>
          <a:xfrm>
            <a:off x="1665541" y="3382014"/>
            <a:ext cx="840698" cy="123243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22" name="277"/>
          <xdr:cNvSpPr>
            <a:spLocks/>
          </xdr:cNvSpPr>
        </xdr:nvSpPr>
        <xdr:spPr>
          <a:xfrm>
            <a:off x="3673875" y="3382014"/>
            <a:ext cx="793992" cy="149681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3" name="273"/>
          <xdr:cNvSpPr>
            <a:spLocks/>
          </xdr:cNvSpPr>
        </xdr:nvSpPr>
        <xdr:spPr>
          <a:xfrm>
            <a:off x="4620168" y="3382014"/>
            <a:ext cx="1336182" cy="140733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(телефон)</a:t>
            </a:r>
          </a:p>
        </xdr:txBody>
      </xdr:sp>
      <xdr:sp>
        <xdr:nvSpPr>
          <xdr:cNvPr id="24" name="275"/>
          <xdr:cNvSpPr>
            <a:spLocks/>
          </xdr:cNvSpPr>
        </xdr:nvSpPr>
        <xdr:spPr>
          <a:xfrm flipV="1">
            <a:off x="920285" y="3320596"/>
            <a:ext cx="5062463" cy="1749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21</xdr:row>
      <xdr:rowOff>76200</xdr:rowOff>
    </xdr:from>
    <xdr:to>
      <xdr:col>23</xdr:col>
      <xdr:colOff>9525</xdr:colOff>
      <xdr:row>31</xdr:row>
      <xdr:rowOff>152400</xdr:rowOff>
    </xdr:to>
    <xdr:grpSp>
      <xdr:nvGrpSpPr>
        <xdr:cNvPr id="1" name="Группа 190"/>
        <xdr:cNvGrpSpPr>
          <a:grpSpLocks/>
        </xdr:cNvGrpSpPr>
      </xdr:nvGrpSpPr>
      <xdr:grpSpPr>
        <a:xfrm>
          <a:off x="0" y="6086475"/>
          <a:ext cx="16192500" cy="1695450"/>
          <a:chOff x="209550" y="1975083"/>
          <a:chExt cx="8106913" cy="1565406"/>
        </a:xfrm>
        <a:solidFill>
          <a:srgbClr val="FFFFFF"/>
        </a:solidFill>
      </xdr:grpSpPr>
      <xdr:sp>
        <xdr:nvSpPr>
          <xdr:cNvPr id="2" name="267"/>
          <xdr:cNvSpPr>
            <a:spLocks/>
          </xdr:cNvSpPr>
        </xdr:nvSpPr>
        <xdr:spPr>
          <a:xfrm>
            <a:off x="209550" y="2106968"/>
            <a:ext cx="1359935" cy="184718"/>
          </a:xfrm>
          <a:prstGeom prst="round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Председатель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 комитета</a:t>
            </a:r>
          </a:p>
        </xdr:txBody>
      </xdr:sp>
      <xdr:sp>
        <xdr:nvSpPr>
          <xdr:cNvPr id="3" name="273"/>
          <xdr:cNvSpPr>
            <a:spLocks/>
          </xdr:cNvSpPr>
        </xdr:nvSpPr>
        <xdr:spPr>
          <a:xfrm>
            <a:off x="1253315" y="2326908"/>
            <a:ext cx="687061" cy="184718"/>
          </a:xfrm>
          <a:prstGeom prst="round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4" name="275"/>
          <xdr:cNvSpPr>
            <a:spLocks/>
          </xdr:cNvSpPr>
        </xdr:nvSpPr>
        <xdr:spPr>
          <a:xfrm flipV="1">
            <a:off x="1154005" y="2283077"/>
            <a:ext cx="96269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274"/>
          <xdr:cNvSpPr>
            <a:spLocks/>
          </xdr:cNvSpPr>
        </xdr:nvSpPr>
        <xdr:spPr>
          <a:xfrm>
            <a:off x="509506" y="2872061"/>
            <a:ext cx="2922542" cy="219940"/>
          </a:xfrm>
          <a:prstGeom prst="round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"____"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 ____________ 20___года</a:t>
            </a:r>
          </a:p>
        </xdr:txBody>
      </xdr:sp>
      <xdr:sp>
        <xdr:nvSpPr>
          <xdr:cNvPr id="6" name="277"/>
          <xdr:cNvSpPr>
            <a:spLocks/>
          </xdr:cNvSpPr>
        </xdr:nvSpPr>
        <xdr:spPr>
          <a:xfrm>
            <a:off x="2116701" y="2309297"/>
            <a:ext cx="1449111" cy="149496"/>
          </a:xfrm>
          <a:prstGeom prst="round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7" name="278"/>
          <xdr:cNvSpPr>
            <a:spLocks/>
          </xdr:cNvSpPr>
        </xdr:nvSpPr>
        <xdr:spPr>
          <a:xfrm>
            <a:off x="2268706" y="2291686"/>
            <a:ext cx="132142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" name="267"/>
          <xdr:cNvSpPr>
            <a:spLocks/>
          </xdr:cNvSpPr>
        </xdr:nvSpPr>
        <xdr:spPr>
          <a:xfrm>
            <a:off x="3596213" y="1975083"/>
            <a:ext cx="2509090" cy="483710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  (указать наименование структурного подразделения, отвечающего за финансово-экономическое планирование)</a:t>
            </a:r>
          </a:p>
        </xdr:txBody>
      </xdr:sp>
      <xdr:sp>
        <xdr:nvSpPr>
          <xdr:cNvPr id="9" name="275"/>
          <xdr:cNvSpPr>
            <a:spLocks/>
          </xdr:cNvSpPr>
        </xdr:nvSpPr>
        <xdr:spPr>
          <a:xfrm flipV="1">
            <a:off x="5827641" y="2274076"/>
            <a:ext cx="1082273" cy="86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" name="273"/>
          <xdr:cNvSpPr>
            <a:spLocks/>
          </xdr:cNvSpPr>
        </xdr:nvSpPr>
        <xdr:spPr>
          <a:xfrm>
            <a:off x="6060714" y="2300296"/>
            <a:ext cx="705301" cy="140887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1" name="278"/>
          <xdr:cNvSpPr>
            <a:spLocks/>
          </xdr:cNvSpPr>
        </xdr:nvSpPr>
        <xdr:spPr>
          <a:xfrm>
            <a:off x="6995036" y="2274076"/>
            <a:ext cx="1248465" cy="86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2" name="277"/>
          <xdr:cNvSpPr>
            <a:spLocks/>
          </xdr:cNvSpPr>
        </xdr:nvSpPr>
        <xdr:spPr>
          <a:xfrm>
            <a:off x="6885593" y="2317907"/>
            <a:ext cx="1430870" cy="14949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3" name="267"/>
          <xdr:cNvSpPr>
            <a:spLocks/>
          </xdr:cNvSpPr>
        </xdr:nvSpPr>
        <xdr:spPr>
          <a:xfrm>
            <a:off x="1214807" y="2608290"/>
            <a:ext cx="348597" cy="167107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МП</a:t>
            </a:r>
          </a:p>
        </xdr:txBody>
      </xdr:sp>
      <xdr:sp>
        <xdr:nvSpPr>
          <xdr:cNvPr id="14" name="267"/>
          <xdr:cNvSpPr>
            <a:spLocks/>
          </xdr:cNvSpPr>
        </xdr:nvSpPr>
        <xdr:spPr>
          <a:xfrm>
            <a:off x="3867794" y="2599680"/>
            <a:ext cx="1402496" cy="193328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5" name="275"/>
          <xdr:cNvSpPr>
            <a:spLocks/>
          </xdr:cNvSpPr>
        </xdr:nvSpPr>
        <xdr:spPr>
          <a:xfrm>
            <a:off x="4710913" y="2784007"/>
            <a:ext cx="101539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6" name="273"/>
          <xdr:cNvSpPr>
            <a:spLocks/>
          </xdr:cNvSpPr>
        </xdr:nvSpPr>
        <xdr:spPr>
          <a:xfrm>
            <a:off x="4806170" y="2784007"/>
            <a:ext cx="814745" cy="12327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7" name="278"/>
          <xdr:cNvSpPr>
            <a:spLocks/>
          </xdr:cNvSpPr>
        </xdr:nvSpPr>
        <xdr:spPr>
          <a:xfrm>
            <a:off x="5813454" y="2784007"/>
            <a:ext cx="147748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8" name="277"/>
          <xdr:cNvSpPr>
            <a:spLocks/>
          </xdr:cNvSpPr>
        </xdr:nvSpPr>
        <xdr:spPr>
          <a:xfrm>
            <a:off x="5874255" y="2793008"/>
            <a:ext cx="1441004" cy="175717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9" name="267"/>
          <xdr:cNvSpPr>
            <a:spLocks/>
          </xdr:cNvSpPr>
        </xdr:nvSpPr>
        <xdr:spPr>
          <a:xfrm>
            <a:off x="241978" y="3276718"/>
            <a:ext cx="877573" cy="114275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Исполнитель</a:t>
            </a:r>
          </a:p>
        </xdr:txBody>
      </xdr:sp>
      <xdr:sp>
        <xdr:nvSpPr>
          <xdr:cNvPr id="20" name="273"/>
          <xdr:cNvSpPr>
            <a:spLocks/>
          </xdr:cNvSpPr>
        </xdr:nvSpPr>
        <xdr:spPr>
          <a:xfrm>
            <a:off x="4181937" y="3382383"/>
            <a:ext cx="666794" cy="131885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273"/>
          <xdr:cNvSpPr>
            <a:spLocks/>
          </xdr:cNvSpPr>
        </xdr:nvSpPr>
        <xdr:spPr>
          <a:xfrm>
            <a:off x="1664741" y="3382383"/>
            <a:ext cx="835012" cy="12327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22" name="277"/>
          <xdr:cNvSpPr>
            <a:spLocks/>
          </xdr:cNvSpPr>
        </xdr:nvSpPr>
        <xdr:spPr>
          <a:xfrm>
            <a:off x="5284478" y="3382383"/>
            <a:ext cx="1430870" cy="15810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3" name="273"/>
          <xdr:cNvSpPr>
            <a:spLocks/>
          </xdr:cNvSpPr>
        </xdr:nvSpPr>
        <xdr:spPr>
          <a:xfrm>
            <a:off x="7262564" y="3382383"/>
            <a:ext cx="672874" cy="131885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(телефон)</a:t>
            </a:r>
          </a:p>
        </xdr:txBody>
      </xdr:sp>
      <xdr:sp>
        <xdr:nvSpPr>
          <xdr:cNvPr id="24" name="275"/>
          <xdr:cNvSpPr>
            <a:spLocks/>
          </xdr:cNvSpPr>
        </xdr:nvSpPr>
        <xdr:spPr>
          <a:xfrm flipV="1">
            <a:off x="914851" y="3320549"/>
            <a:ext cx="7344863" cy="176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29</xdr:row>
      <xdr:rowOff>0</xdr:rowOff>
    </xdr:from>
    <xdr:to>
      <xdr:col>13</xdr:col>
      <xdr:colOff>962025</xdr:colOff>
      <xdr:row>37</xdr:row>
      <xdr:rowOff>171450</xdr:rowOff>
    </xdr:to>
    <xdr:grpSp>
      <xdr:nvGrpSpPr>
        <xdr:cNvPr id="1" name="Группа 190"/>
        <xdr:cNvGrpSpPr>
          <a:grpSpLocks/>
        </xdr:cNvGrpSpPr>
      </xdr:nvGrpSpPr>
      <xdr:grpSpPr>
        <a:xfrm>
          <a:off x="0" y="7134225"/>
          <a:ext cx="13296900" cy="1695450"/>
          <a:chOff x="209550" y="1975083"/>
          <a:chExt cx="8106913" cy="1565406"/>
        </a:xfrm>
        <a:solidFill>
          <a:srgbClr val="FFFFFF"/>
        </a:solidFill>
      </xdr:grpSpPr>
      <xdr:sp>
        <xdr:nvSpPr>
          <xdr:cNvPr id="2" name="267"/>
          <xdr:cNvSpPr>
            <a:spLocks/>
          </xdr:cNvSpPr>
        </xdr:nvSpPr>
        <xdr:spPr>
          <a:xfrm>
            <a:off x="209550" y="2106968"/>
            <a:ext cx="1357908" cy="184718"/>
          </a:xfrm>
          <a:prstGeom prst="round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Председатель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 комитета</a:t>
            </a:r>
          </a:p>
        </xdr:txBody>
      </xdr:sp>
      <xdr:sp>
        <xdr:nvSpPr>
          <xdr:cNvPr id="3" name="273"/>
          <xdr:cNvSpPr>
            <a:spLocks/>
          </xdr:cNvSpPr>
        </xdr:nvSpPr>
        <xdr:spPr>
          <a:xfrm>
            <a:off x="1255342" y="2326908"/>
            <a:ext cx="685034" cy="184718"/>
          </a:xfrm>
          <a:prstGeom prst="round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4" name="275"/>
          <xdr:cNvSpPr>
            <a:spLocks/>
          </xdr:cNvSpPr>
        </xdr:nvSpPr>
        <xdr:spPr>
          <a:xfrm flipV="1">
            <a:off x="1149952" y="2283077"/>
            <a:ext cx="96472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274"/>
          <xdr:cNvSpPr>
            <a:spLocks/>
          </xdr:cNvSpPr>
        </xdr:nvSpPr>
        <xdr:spPr>
          <a:xfrm>
            <a:off x="511533" y="2872061"/>
            <a:ext cx="2920515" cy="219940"/>
          </a:xfrm>
          <a:prstGeom prst="round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"____"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 ____________ 20___года</a:t>
            </a:r>
          </a:p>
        </xdr:txBody>
      </xdr:sp>
      <xdr:sp>
        <xdr:nvSpPr>
          <xdr:cNvPr id="6" name="277"/>
          <xdr:cNvSpPr>
            <a:spLocks/>
          </xdr:cNvSpPr>
        </xdr:nvSpPr>
        <xdr:spPr>
          <a:xfrm>
            <a:off x="2114675" y="2309297"/>
            <a:ext cx="1451137" cy="149496"/>
          </a:xfrm>
          <a:prstGeom prst="round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7" name="278"/>
          <xdr:cNvSpPr>
            <a:spLocks/>
          </xdr:cNvSpPr>
        </xdr:nvSpPr>
        <xdr:spPr>
          <a:xfrm>
            <a:off x="2264652" y="2291686"/>
            <a:ext cx="132345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" name="267"/>
          <xdr:cNvSpPr>
            <a:spLocks/>
          </xdr:cNvSpPr>
        </xdr:nvSpPr>
        <xdr:spPr>
          <a:xfrm>
            <a:off x="3594186" y="1975083"/>
            <a:ext cx="2509090" cy="483710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  (указать наименование структурного подразделения, отвечающего за финансово-экономическое планирование)</a:t>
            </a:r>
          </a:p>
        </xdr:txBody>
      </xdr:sp>
      <xdr:sp>
        <xdr:nvSpPr>
          <xdr:cNvPr id="9" name="275"/>
          <xdr:cNvSpPr>
            <a:spLocks/>
          </xdr:cNvSpPr>
        </xdr:nvSpPr>
        <xdr:spPr>
          <a:xfrm flipV="1">
            <a:off x="5825614" y="2274076"/>
            <a:ext cx="1086326" cy="86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" name="273"/>
          <xdr:cNvSpPr>
            <a:spLocks/>
          </xdr:cNvSpPr>
        </xdr:nvSpPr>
        <xdr:spPr>
          <a:xfrm>
            <a:off x="6062741" y="2300296"/>
            <a:ext cx="703275" cy="140887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1" name="278"/>
          <xdr:cNvSpPr>
            <a:spLocks/>
          </xdr:cNvSpPr>
        </xdr:nvSpPr>
        <xdr:spPr>
          <a:xfrm>
            <a:off x="6993009" y="2274076"/>
            <a:ext cx="1248465" cy="86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2" name="277"/>
          <xdr:cNvSpPr>
            <a:spLocks/>
          </xdr:cNvSpPr>
        </xdr:nvSpPr>
        <xdr:spPr>
          <a:xfrm>
            <a:off x="6881539" y="2317907"/>
            <a:ext cx="1434924" cy="14949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3" name="267"/>
          <xdr:cNvSpPr>
            <a:spLocks/>
          </xdr:cNvSpPr>
        </xdr:nvSpPr>
        <xdr:spPr>
          <a:xfrm>
            <a:off x="1214807" y="2608290"/>
            <a:ext cx="348597" cy="167107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МП</a:t>
            </a:r>
          </a:p>
        </xdr:txBody>
      </xdr:sp>
      <xdr:sp>
        <xdr:nvSpPr>
          <xdr:cNvPr id="14" name="267"/>
          <xdr:cNvSpPr>
            <a:spLocks/>
          </xdr:cNvSpPr>
        </xdr:nvSpPr>
        <xdr:spPr>
          <a:xfrm>
            <a:off x="3867794" y="2599680"/>
            <a:ext cx="1400469" cy="193328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5" name="275"/>
          <xdr:cNvSpPr>
            <a:spLocks/>
          </xdr:cNvSpPr>
        </xdr:nvSpPr>
        <xdr:spPr>
          <a:xfrm>
            <a:off x="4714967" y="2784007"/>
            <a:ext cx="101133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6" name="273"/>
          <xdr:cNvSpPr>
            <a:spLocks/>
          </xdr:cNvSpPr>
        </xdr:nvSpPr>
        <xdr:spPr>
          <a:xfrm>
            <a:off x="4808196" y="2784007"/>
            <a:ext cx="812718" cy="12327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7" name="278"/>
          <xdr:cNvSpPr>
            <a:spLocks/>
          </xdr:cNvSpPr>
        </xdr:nvSpPr>
        <xdr:spPr>
          <a:xfrm>
            <a:off x="5813454" y="2784007"/>
            <a:ext cx="148153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8" name="277"/>
          <xdr:cNvSpPr>
            <a:spLocks/>
          </xdr:cNvSpPr>
        </xdr:nvSpPr>
        <xdr:spPr>
          <a:xfrm>
            <a:off x="5878309" y="2793008"/>
            <a:ext cx="1441004" cy="175717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9" name="267"/>
          <xdr:cNvSpPr>
            <a:spLocks/>
          </xdr:cNvSpPr>
        </xdr:nvSpPr>
        <xdr:spPr>
          <a:xfrm>
            <a:off x="237924" y="3276718"/>
            <a:ext cx="883654" cy="114275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Исполнитель</a:t>
            </a:r>
          </a:p>
        </xdr:txBody>
      </xdr:sp>
      <xdr:sp>
        <xdr:nvSpPr>
          <xdr:cNvPr id="20" name="273"/>
          <xdr:cNvSpPr>
            <a:spLocks/>
          </xdr:cNvSpPr>
        </xdr:nvSpPr>
        <xdr:spPr>
          <a:xfrm>
            <a:off x="4181937" y="3382383"/>
            <a:ext cx="668820" cy="131885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273"/>
          <xdr:cNvSpPr>
            <a:spLocks/>
          </xdr:cNvSpPr>
        </xdr:nvSpPr>
        <xdr:spPr>
          <a:xfrm>
            <a:off x="1666768" y="3382383"/>
            <a:ext cx="830959" cy="12327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22" name="277"/>
          <xdr:cNvSpPr>
            <a:spLocks/>
          </xdr:cNvSpPr>
        </xdr:nvSpPr>
        <xdr:spPr>
          <a:xfrm>
            <a:off x="5284478" y="3382383"/>
            <a:ext cx="1428843" cy="15810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3" name="273"/>
          <xdr:cNvSpPr>
            <a:spLocks/>
          </xdr:cNvSpPr>
        </xdr:nvSpPr>
        <xdr:spPr>
          <a:xfrm>
            <a:off x="7260538" y="3382383"/>
            <a:ext cx="672874" cy="131885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(телефон)</a:t>
            </a:r>
          </a:p>
        </xdr:txBody>
      </xdr:sp>
      <xdr:sp>
        <xdr:nvSpPr>
          <xdr:cNvPr id="24" name="275"/>
          <xdr:cNvSpPr>
            <a:spLocks/>
          </xdr:cNvSpPr>
        </xdr:nvSpPr>
        <xdr:spPr>
          <a:xfrm flipV="1">
            <a:off x="912825" y="3320549"/>
            <a:ext cx="7346890" cy="176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114300</xdr:rowOff>
    </xdr:from>
    <xdr:to>
      <xdr:col>18</xdr:col>
      <xdr:colOff>314325</xdr:colOff>
      <xdr:row>34</xdr:row>
      <xdr:rowOff>28575</xdr:rowOff>
    </xdr:to>
    <xdr:grpSp>
      <xdr:nvGrpSpPr>
        <xdr:cNvPr id="1" name="Группа 190"/>
        <xdr:cNvGrpSpPr>
          <a:grpSpLocks/>
        </xdr:cNvGrpSpPr>
      </xdr:nvGrpSpPr>
      <xdr:grpSpPr>
        <a:xfrm>
          <a:off x="0" y="6696075"/>
          <a:ext cx="17611725" cy="1819275"/>
          <a:chOff x="209550" y="1975084"/>
          <a:chExt cx="6503497" cy="1565405"/>
        </a:xfrm>
        <a:solidFill>
          <a:srgbClr val="FFFFFF"/>
        </a:solidFill>
      </xdr:grpSpPr>
      <xdr:sp>
        <xdr:nvSpPr>
          <xdr:cNvPr id="2" name="267"/>
          <xdr:cNvSpPr>
            <a:spLocks/>
          </xdr:cNvSpPr>
        </xdr:nvSpPr>
        <xdr:spPr>
          <a:xfrm>
            <a:off x="209550" y="2106187"/>
            <a:ext cx="1364108" cy="188631"/>
          </a:xfrm>
          <a:prstGeom prst="round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Председатель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 комитета образования</a:t>
            </a:r>
          </a:p>
        </xdr:txBody>
      </xdr:sp>
      <xdr:sp>
        <xdr:nvSpPr>
          <xdr:cNvPr id="3" name="273"/>
          <xdr:cNvSpPr>
            <a:spLocks/>
          </xdr:cNvSpPr>
        </xdr:nvSpPr>
        <xdr:spPr>
          <a:xfrm>
            <a:off x="1254987" y="2327691"/>
            <a:ext cx="679615" cy="180413"/>
          </a:xfrm>
          <a:prstGeom prst="round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4" name="275"/>
          <xdr:cNvSpPr>
            <a:spLocks/>
          </xdr:cNvSpPr>
        </xdr:nvSpPr>
        <xdr:spPr>
          <a:xfrm>
            <a:off x="1201333" y="2303036"/>
            <a:ext cx="103730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274"/>
          <xdr:cNvSpPr>
            <a:spLocks/>
          </xdr:cNvSpPr>
        </xdr:nvSpPr>
        <xdr:spPr>
          <a:xfrm>
            <a:off x="511963" y="2876757"/>
            <a:ext cx="2920070" cy="213286"/>
          </a:xfrm>
          <a:prstGeom prst="round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"04"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 июля 2017 года</a:t>
            </a:r>
          </a:p>
        </xdr:txBody>
      </xdr:sp>
      <xdr:sp>
        <xdr:nvSpPr>
          <xdr:cNvPr id="6" name="277"/>
          <xdr:cNvSpPr>
            <a:spLocks/>
          </xdr:cNvSpPr>
        </xdr:nvSpPr>
        <xdr:spPr>
          <a:xfrm>
            <a:off x="2119952" y="2311255"/>
            <a:ext cx="1448654" cy="147539"/>
          </a:xfrm>
          <a:prstGeom prst="round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7" name="278"/>
          <xdr:cNvSpPr>
            <a:spLocks/>
          </xdr:cNvSpPr>
        </xdr:nvSpPr>
        <xdr:spPr>
          <a:xfrm>
            <a:off x="2298798" y="2311255"/>
            <a:ext cx="882850" cy="821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" name="267"/>
          <xdr:cNvSpPr>
            <a:spLocks/>
          </xdr:cNvSpPr>
        </xdr:nvSpPr>
        <xdr:spPr>
          <a:xfrm>
            <a:off x="3710057" y="1975084"/>
            <a:ext cx="1973811" cy="483710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                                                      
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Начальник 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экономического отдела МКУ ЦБ КО
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
</a:t>
            </a:r>
          </a:p>
        </xdr:txBody>
      </xdr:sp>
      <xdr:sp>
        <xdr:nvSpPr>
          <xdr:cNvPr id="9" name="275"/>
          <xdr:cNvSpPr>
            <a:spLocks/>
          </xdr:cNvSpPr>
        </xdr:nvSpPr>
        <xdr:spPr>
          <a:xfrm flipV="1">
            <a:off x="5031893" y="2303036"/>
            <a:ext cx="55279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" name="278"/>
          <xdr:cNvSpPr>
            <a:spLocks/>
          </xdr:cNvSpPr>
        </xdr:nvSpPr>
        <xdr:spPr>
          <a:xfrm flipV="1">
            <a:off x="5675739" y="2327691"/>
            <a:ext cx="53166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1" name="267"/>
          <xdr:cNvSpPr>
            <a:spLocks/>
          </xdr:cNvSpPr>
        </xdr:nvSpPr>
        <xdr:spPr>
          <a:xfrm>
            <a:off x="1215966" y="2606334"/>
            <a:ext cx="354441" cy="172195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МП</a:t>
            </a:r>
          </a:p>
        </xdr:txBody>
      </xdr:sp>
      <xdr:sp>
        <xdr:nvSpPr>
          <xdr:cNvPr id="12" name="267"/>
          <xdr:cNvSpPr>
            <a:spLocks/>
          </xdr:cNvSpPr>
        </xdr:nvSpPr>
        <xdr:spPr>
          <a:xfrm>
            <a:off x="4321386" y="2598115"/>
            <a:ext cx="949511" cy="270424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Главный бухгалтер МКУ ЦБ КО</a:t>
            </a:r>
          </a:p>
        </xdr:txBody>
      </xdr:sp>
      <xdr:sp>
        <xdr:nvSpPr>
          <xdr:cNvPr id="13" name="275"/>
          <xdr:cNvSpPr>
            <a:spLocks/>
          </xdr:cNvSpPr>
        </xdr:nvSpPr>
        <xdr:spPr>
          <a:xfrm flipV="1">
            <a:off x="5080669" y="2860321"/>
            <a:ext cx="51052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4" name="278"/>
          <xdr:cNvSpPr>
            <a:spLocks/>
          </xdr:cNvSpPr>
        </xdr:nvSpPr>
        <xdr:spPr>
          <a:xfrm>
            <a:off x="5682243" y="2876757"/>
            <a:ext cx="56255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5" name="277"/>
          <xdr:cNvSpPr>
            <a:spLocks/>
          </xdr:cNvSpPr>
        </xdr:nvSpPr>
        <xdr:spPr>
          <a:xfrm>
            <a:off x="5285529" y="3384731"/>
            <a:ext cx="1427518" cy="155758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6" name="275"/>
          <xdr:cNvSpPr>
            <a:spLocks/>
          </xdr:cNvSpPr>
        </xdr:nvSpPr>
        <xdr:spPr>
          <a:xfrm>
            <a:off x="505459" y="3294720"/>
            <a:ext cx="21006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</xdr:row>
      <xdr:rowOff>114300</xdr:rowOff>
    </xdr:from>
    <xdr:to>
      <xdr:col>18</xdr:col>
      <xdr:colOff>314325</xdr:colOff>
      <xdr:row>30</xdr:row>
      <xdr:rowOff>28575</xdr:rowOff>
    </xdr:to>
    <xdr:grpSp>
      <xdr:nvGrpSpPr>
        <xdr:cNvPr id="1" name="Группа 190"/>
        <xdr:cNvGrpSpPr>
          <a:grpSpLocks/>
        </xdr:cNvGrpSpPr>
      </xdr:nvGrpSpPr>
      <xdr:grpSpPr>
        <a:xfrm>
          <a:off x="0" y="5772150"/>
          <a:ext cx="17611725" cy="1819275"/>
          <a:chOff x="209550" y="1975084"/>
          <a:chExt cx="6503497" cy="1565405"/>
        </a:xfrm>
        <a:solidFill>
          <a:srgbClr val="FFFFFF"/>
        </a:solidFill>
      </xdr:grpSpPr>
      <xdr:sp>
        <xdr:nvSpPr>
          <xdr:cNvPr id="2" name="267"/>
          <xdr:cNvSpPr>
            <a:spLocks/>
          </xdr:cNvSpPr>
        </xdr:nvSpPr>
        <xdr:spPr>
          <a:xfrm>
            <a:off x="209550" y="2106187"/>
            <a:ext cx="1364108" cy="188631"/>
          </a:xfrm>
          <a:prstGeom prst="round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Председатель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 комитета образования</a:t>
            </a:r>
          </a:p>
        </xdr:txBody>
      </xdr:sp>
      <xdr:sp>
        <xdr:nvSpPr>
          <xdr:cNvPr id="3" name="273"/>
          <xdr:cNvSpPr>
            <a:spLocks/>
          </xdr:cNvSpPr>
        </xdr:nvSpPr>
        <xdr:spPr>
          <a:xfrm>
            <a:off x="1254987" y="2327691"/>
            <a:ext cx="679615" cy="180413"/>
          </a:xfrm>
          <a:prstGeom prst="round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4" name="275"/>
          <xdr:cNvSpPr>
            <a:spLocks/>
          </xdr:cNvSpPr>
        </xdr:nvSpPr>
        <xdr:spPr>
          <a:xfrm>
            <a:off x="1201333" y="2303036"/>
            <a:ext cx="103730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274"/>
          <xdr:cNvSpPr>
            <a:spLocks/>
          </xdr:cNvSpPr>
        </xdr:nvSpPr>
        <xdr:spPr>
          <a:xfrm>
            <a:off x="511963" y="2876757"/>
            <a:ext cx="2920070" cy="213286"/>
          </a:xfrm>
          <a:prstGeom prst="round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"09"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 января 2018 года</a:t>
            </a:r>
          </a:p>
        </xdr:txBody>
      </xdr:sp>
      <xdr:sp>
        <xdr:nvSpPr>
          <xdr:cNvPr id="6" name="277"/>
          <xdr:cNvSpPr>
            <a:spLocks/>
          </xdr:cNvSpPr>
        </xdr:nvSpPr>
        <xdr:spPr>
          <a:xfrm>
            <a:off x="2119952" y="2311255"/>
            <a:ext cx="1448654" cy="147539"/>
          </a:xfrm>
          <a:prstGeom prst="round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7" name="278"/>
          <xdr:cNvSpPr>
            <a:spLocks/>
          </xdr:cNvSpPr>
        </xdr:nvSpPr>
        <xdr:spPr>
          <a:xfrm>
            <a:off x="2298798" y="2311255"/>
            <a:ext cx="882850" cy="821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" name="267"/>
          <xdr:cNvSpPr>
            <a:spLocks/>
          </xdr:cNvSpPr>
        </xdr:nvSpPr>
        <xdr:spPr>
          <a:xfrm>
            <a:off x="3710057" y="1975084"/>
            <a:ext cx="1973811" cy="483710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                                                      
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Начальник 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экономического отдела МКУ ЦБ КО
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
</a:t>
            </a:r>
          </a:p>
        </xdr:txBody>
      </xdr:sp>
      <xdr:sp>
        <xdr:nvSpPr>
          <xdr:cNvPr id="9" name="275"/>
          <xdr:cNvSpPr>
            <a:spLocks/>
          </xdr:cNvSpPr>
        </xdr:nvSpPr>
        <xdr:spPr>
          <a:xfrm flipV="1">
            <a:off x="5031893" y="2303036"/>
            <a:ext cx="55279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" name="278"/>
          <xdr:cNvSpPr>
            <a:spLocks/>
          </xdr:cNvSpPr>
        </xdr:nvSpPr>
        <xdr:spPr>
          <a:xfrm flipV="1">
            <a:off x="5675739" y="2327691"/>
            <a:ext cx="53166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1" name="267"/>
          <xdr:cNvSpPr>
            <a:spLocks/>
          </xdr:cNvSpPr>
        </xdr:nvSpPr>
        <xdr:spPr>
          <a:xfrm>
            <a:off x="1215966" y="2606334"/>
            <a:ext cx="354441" cy="172195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МП</a:t>
            </a:r>
          </a:p>
        </xdr:txBody>
      </xdr:sp>
      <xdr:sp>
        <xdr:nvSpPr>
          <xdr:cNvPr id="12" name="267"/>
          <xdr:cNvSpPr>
            <a:spLocks/>
          </xdr:cNvSpPr>
        </xdr:nvSpPr>
        <xdr:spPr>
          <a:xfrm>
            <a:off x="4321386" y="2598115"/>
            <a:ext cx="949511" cy="270424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Главный бухгалтер МКУ ЦБ КО</a:t>
            </a:r>
          </a:p>
        </xdr:txBody>
      </xdr:sp>
      <xdr:sp>
        <xdr:nvSpPr>
          <xdr:cNvPr id="13" name="275"/>
          <xdr:cNvSpPr>
            <a:spLocks/>
          </xdr:cNvSpPr>
        </xdr:nvSpPr>
        <xdr:spPr>
          <a:xfrm flipV="1">
            <a:off x="5080669" y="2860321"/>
            <a:ext cx="51052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4" name="278"/>
          <xdr:cNvSpPr>
            <a:spLocks/>
          </xdr:cNvSpPr>
        </xdr:nvSpPr>
        <xdr:spPr>
          <a:xfrm>
            <a:off x="5682243" y="2876757"/>
            <a:ext cx="56255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5" name="277"/>
          <xdr:cNvSpPr>
            <a:spLocks/>
          </xdr:cNvSpPr>
        </xdr:nvSpPr>
        <xdr:spPr>
          <a:xfrm>
            <a:off x="5285529" y="3384731"/>
            <a:ext cx="1427518" cy="155758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6" name="275"/>
          <xdr:cNvSpPr>
            <a:spLocks/>
          </xdr:cNvSpPr>
        </xdr:nvSpPr>
        <xdr:spPr>
          <a:xfrm>
            <a:off x="505459" y="3294720"/>
            <a:ext cx="21006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21</xdr:row>
      <xdr:rowOff>19050</xdr:rowOff>
    </xdr:from>
    <xdr:to>
      <xdr:col>21</xdr:col>
      <xdr:colOff>38100</xdr:colOff>
      <xdr:row>32</xdr:row>
      <xdr:rowOff>28575</xdr:rowOff>
    </xdr:to>
    <xdr:grpSp>
      <xdr:nvGrpSpPr>
        <xdr:cNvPr id="1" name="Группа 190"/>
        <xdr:cNvGrpSpPr>
          <a:grpSpLocks/>
        </xdr:cNvGrpSpPr>
      </xdr:nvGrpSpPr>
      <xdr:grpSpPr>
        <a:xfrm>
          <a:off x="19050" y="8991600"/>
          <a:ext cx="16040100" cy="1885950"/>
          <a:chOff x="209550" y="1893479"/>
          <a:chExt cx="7105340" cy="1647010"/>
        </a:xfrm>
        <a:solidFill>
          <a:srgbClr val="FFFFFF"/>
        </a:solidFill>
      </xdr:grpSpPr>
      <xdr:sp>
        <xdr:nvSpPr>
          <xdr:cNvPr id="2" name="267"/>
          <xdr:cNvSpPr>
            <a:spLocks/>
          </xdr:cNvSpPr>
        </xdr:nvSpPr>
        <xdr:spPr>
          <a:xfrm>
            <a:off x="209550" y="1893479"/>
            <a:ext cx="1392647" cy="415870"/>
          </a:xfrm>
          <a:prstGeom prst="round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Председатель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 комитета образования</a:t>
            </a:r>
          </a:p>
        </xdr:txBody>
      </xdr:sp>
      <xdr:sp>
        <xdr:nvSpPr>
          <xdr:cNvPr id="3" name="273"/>
          <xdr:cNvSpPr>
            <a:spLocks/>
          </xdr:cNvSpPr>
        </xdr:nvSpPr>
        <xdr:spPr>
          <a:xfrm>
            <a:off x="1259364" y="2326231"/>
            <a:ext cx="683889" cy="182818"/>
          </a:xfrm>
          <a:prstGeom prst="round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4" name="275"/>
          <xdr:cNvSpPr>
            <a:spLocks/>
          </xdr:cNvSpPr>
        </xdr:nvSpPr>
        <xdr:spPr>
          <a:xfrm>
            <a:off x="1209627" y="2309349"/>
            <a:ext cx="102139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274"/>
          <xdr:cNvSpPr>
            <a:spLocks/>
          </xdr:cNvSpPr>
        </xdr:nvSpPr>
        <xdr:spPr>
          <a:xfrm>
            <a:off x="509751" y="2875097"/>
            <a:ext cx="2927400" cy="216170"/>
          </a:xfrm>
          <a:prstGeom prst="round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"04" октября 2017 года</a:t>
            </a:r>
          </a:p>
        </xdr:txBody>
      </xdr:sp>
      <xdr:sp>
        <xdr:nvSpPr>
          <xdr:cNvPr id="6" name="277"/>
          <xdr:cNvSpPr>
            <a:spLocks/>
          </xdr:cNvSpPr>
        </xdr:nvSpPr>
        <xdr:spPr>
          <a:xfrm>
            <a:off x="2117334" y="2309349"/>
            <a:ext cx="1447713" cy="149878"/>
          </a:xfrm>
          <a:prstGeom prst="round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7" name="278"/>
          <xdr:cNvSpPr>
            <a:spLocks/>
          </xdr:cNvSpPr>
        </xdr:nvSpPr>
        <xdr:spPr>
          <a:xfrm>
            <a:off x="2289638" y="2309349"/>
            <a:ext cx="8810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" name="267"/>
          <xdr:cNvSpPr>
            <a:spLocks/>
          </xdr:cNvSpPr>
        </xdr:nvSpPr>
        <xdr:spPr>
          <a:xfrm>
            <a:off x="4028670" y="1984888"/>
            <a:ext cx="1653768" cy="47433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                                                      
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Начальник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 экономического отдела МКУ ЦБ КО
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
</a:t>
            </a:r>
          </a:p>
        </xdr:txBody>
      </xdr:sp>
      <xdr:sp>
        <xdr:nvSpPr>
          <xdr:cNvPr id="9" name="275"/>
          <xdr:cNvSpPr>
            <a:spLocks/>
          </xdr:cNvSpPr>
        </xdr:nvSpPr>
        <xdr:spPr>
          <a:xfrm>
            <a:off x="5302302" y="2309349"/>
            <a:ext cx="108889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" name="278"/>
          <xdr:cNvSpPr>
            <a:spLocks/>
          </xdr:cNvSpPr>
        </xdr:nvSpPr>
        <xdr:spPr>
          <a:xfrm flipV="1">
            <a:off x="6492447" y="2309349"/>
            <a:ext cx="80645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1" name="267"/>
          <xdr:cNvSpPr>
            <a:spLocks/>
          </xdr:cNvSpPr>
        </xdr:nvSpPr>
        <xdr:spPr>
          <a:xfrm>
            <a:off x="1222061" y="2608693"/>
            <a:ext cx="346385" cy="166348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МП</a:t>
            </a:r>
          </a:p>
        </xdr:txBody>
      </xdr:sp>
      <xdr:sp>
        <xdr:nvSpPr>
          <xdr:cNvPr id="12" name="267"/>
          <xdr:cNvSpPr>
            <a:spLocks/>
          </xdr:cNvSpPr>
        </xdr:nvSpPr>
        <xdr:spPr>
          <a:xfrm>
            <a:off x="4344858" y="2600458"/>
            <a:ext cx="932576" cy="207935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Главный бухгалтер МКУ ЦБ КО</a:t>
            </a:r>
          </a:p>
        </xdr:txBody>
      </xdr:sp>
      <xdr:sp>
        <xdr:nvSpPr>
          <xdr:cNvPr id="13" name="275"/>
          <xdr:cNvSpPr>
            <a:spLocks/>
          </xdr:cNvSpPr>
        </xdr:nvSpPr>
        <xdr:spPr>
          <a:xfrm>
            <a:off x="5318289" y="2775041"/>
            <a:ext cx="106757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4" name="273"/>
          <xdr:cNvSpPr>
            <a:spLocks/>
          </xdr:cNvSpPr>
        </xdr:nvSpPr>
        <xdr:spPr>
          <a:xfrm>
            <a:off x="5453291" y="2783688"/>
            <a:ext cx="898826" cy="13299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5" name="278"/>
          <xdr:cNvSpPr>
            <a:spLocks/>
          </xdr:cNvSpPr>
        </xdr:nvSpPr>
        <xdr:spPr>
          <a:xfrm>
            <a:off x="6508434" y="2766806"/>
            <a:ext cx="7798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6" name="277"/>
          <xdr:cNvSpPr>
            <a:spLocks/>
          </xdr:cNvSpPr>
        </xdr:nvSpPr>
        <xdr:spPr>
          <a:xfrm>
            <a:off x="6440933" y="2791923"/>
            <a:ext cx="873957" cy="257757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7" name="273"/>
          <xdr:cNvSpPr>
            <a:spLocks/>
          </xdr:cNvSpPr>
        </xdr:nvSpPr>
        <xdr:spPr>
          <a:xfrm>
            <a:off x="1669697" y="3382376"/>
            <a:ext cx="831325" cy="124761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8" name="277"/>
          <xdr:cNvSpPr>
            <a:spLocks/>
          </xdr:cNvSpPr>
        </xdr:nvSpPr>
        <xdr:spPr>
          <a:xfrm>
            <a:off x="5293421" y="3382376"/>
            <a:ext cx="1417515" cy="158113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9" name="275"/>
          <xdr:cNvSpPr>
            <a:spLocks/>
          </xdr:cNvSpPr>
        </xdr:nvSpPr>
        <xdr:spPr>
          <a:xfrm flipV="1">
            <a:off x="623436" y="3299202"/>
            <a:ext cx="247265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19</xdr:row>
      <xdr:rowOff>133350</xdr:rowOff>
    </xdr:from>
    <xdr:to>
      <xdr:col>21</xdr:col>
      <xdr:colOff>38100</xdr:colOff>
      <xdr:row>30</xdr:row>
      <xdr:rowOff>28575</xdr:rowOff>
    </xdr:to>
    <xdr:grpSp>
      <xdr:nvGrpSpPr>
        <xdr:cNvPr id="1" name="Группа 190"/>
        <xdr:cNvGrpSpPr>
          <a:grpSpLocks/>
        </xdr:cNvGrpSpPr>
      </xdr:nvGrpSpPr>
      <xdr:grpSpPr>
        <a:xfrm>
          <a:off x="19050" y="8201025"/>
          <a:ext cx="15278100" cy="1771650"/>
          <a:chOff x="209550" y="1949423"/>
          <a:chExt cx="7105340" cy="1591066"/>
        </a:xfrm>
        <a:solidFill>
          <a:srgbClr val="FFFFFF"/>
        </a:solidFill>
      </xdr:grpSpPr>
      <xdr:sp>
        <xdr:nvSpPr>
          <xdr:cNvPr id="2" name="267"/>
          <xdr:cNvSpPr>
            <a:spLocks/>
          </xdr:cNvSpPr>
        </xdr:nvSpPr>
        <xdr:spPr>
          <a:xfrm>
            <a:off x="209550" y="1949423"/>
            <a:ext cx="1387318" cy="359183"/>
          </a:xfrm>
          <a:prstGeom prst="round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Председатель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 комитета образования</a:t>
            </a:r>
          </a:p>
        </xdr:txBody>
      </xdr:sp>
      <xdr:sp>
        <xdr:nvSpPr>
          <xdr:cNvPr id="3" name="273"/>
          <xdr:cNvSpPr>
            <a:spLocks/>
          </xdr:cNvSpPr>
        </xdr:nvSpPr>
        <xdr:spPr>
          <a:xfrm>
            <a:off x="1255811" y="2325710"/>
            <a:ext cx="682113" cy="188144"/>
          </a:xfrm>
          <a:prstGeom prst="round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4" name="275"/>
          <xdr:cNvSpPr>
            <a:spLocks/>
          </xdr:cNvSpPr>
        </xdr:nvSpPr>
        <xdr:spPr>
          <a:xfrm>
            <a:off x="1197192" y="2300253"/>
            <a:ext cx="104626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274"/>
          <xdr:cNvSpPr>
            <a:spLocks/>
          </xdr:cNvSpPr>
        </xdr:nvSpPr>
        <xdr:spPr>
          <a:xfrm>
            <a:off x="515080" y="2873435"/>
            <a:ext cx="2914966" cy="213998"/>
          </a:xfrm>
          <a:prstGeom prst="round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"09"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 января 2018 года</a:t>
            </a:r>
          </a:p>
        </xdr:txBody>
      </xdr:sp>
      <xdr:sp>
        <xdr:nvSpPr>
          <xdr:cNvPr id="6" name="277"/>
          <xdr:cNvSpPr>
            <a:spLocks/>
          </xdr:cNvSpPr>
        </xdr:nvSpPr>
        <xdr:spPr>
          <a:xfrm>
            <a:off x="2113781" y="2308606"/>
            <a:ext cx="1453042" cy="145583"/>
          </a:xfrm>
          <a:prstGeom prst="round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7" name="278"/>
          <xdr:cNvSpPr>
            <a:spLocks/>
          </xdr:cNvSpPr>
        </xdr:nvSpPr>
        <xdr:spPr>
          <a:xfrm>
            <a:off x="2287862" y="2300253"/>
            <a:ext cx="881062" cy="875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" name="267"/>
          <xdr:cNvSpPr>
            <a:spLocks/>
          </xdr:cNvSpPr>
        </xdr:nvSpPr>
        <xdr:spPr>
          <a:xfrm>
            <a:off x="3708930" y="1975278"/>
            <a:ext cx="1971732" cy="478911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                                                      
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 Начальник экономического отдела МКУ ЦБ КО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
</a:t>
            </a:r>
          </a:p>
        </xdr:txBody>
      </xdr:sp>
      <xdr:sp>
        <xdr:nvSpPr>
          <xdr:cNvPr id="9" name="275"/>
          <xdr:cNvSpPr>
            <a:spLocks/>
          </xdr:cNvSpPr>
        </xdr:nvSpPr>
        <xdr:spPr>
          <a:xfrm>
            <a:off x="5289868" y="2308606"/>
            <a:ext cx="109777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" name="278"/>
          <xdr:cNvSpPr>
            <a:spLocks/>
          </xdr:cNvSpPr>
        </xdr:nvSpPr>
        <xdr:spPr>
          <a:xfrm flipV="1">
            <a:off x="6487118" y="2308606"/>
            <a:ext cx="81000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1" name="267"/>
          <xdr:cNvSpPr>
            <a:spLocks/>
          </xdr:cNvSpPr>
        </xdr:nvSpPr>
        <xdr:spPr>
          <a:xfrm>
            <a:off x="1214956" y="2608124"/>
            <a:ext cx="349938" cy="16268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МП</a:t>
            </a:r>
          </a:p>
        </xdr:txBody>
      </xdr:sp>
      <xdr:sp>
        <xdr:nvSpPr>
          <xdr:cNvPr id="12" name="267"/>
          <xdr:cNvSpPr>
            <a:spLocks/>
          </xdr:cNvSpPr>
        </xdr:nvSpPr>
        <xdr:spPr>
          <a:xfrm>
            <a:off x="4346634" y="2599373"/>
            <a:ext cx="916589" cy="205248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Главный бухгалтер МКУ ЦБ КО</a:t>
            </a:r>
          </a:p>
        </xdr:txBody>
      </xdr:sp>
      <xdr:sp>
        <xdr:nvSpPr>
          <xdr:cNvPr id="13" name="275"/>
          <xdr:cNvSpPr>
            <a:spLocks/>
          </xdr:cNvSpPr>
        </xdr:nvSpPr>
        <xdr:spPr>
          <a:xfrm>
            <a:off x="5307631" y="2770811"/>
            <a:ext cx="107645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4" name="273"/>
          <xdr:cNvSpPr>
            <a:spLocks/>
          </xdr:cNvSpPr>
        </xdr:nvSpPr>
        <xdr:spPr>
          <a:xfrm>
            <a:off x="5446186" y="2779164"/>
            <a:ext cx="913036" cy="136832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5" name="278"/>
          <xdr:cNvSpPr>
            <a:spLocks/>
          </xdr:cNvSpPr>
        </xdr:nvSpPr>
        <xdr:spPr>
          <a:xfrm>
            <a:off x="6504881" y="2762060"/>
            <a:ext cx="78336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6" name="277"/>
          <xdr:cNvSpPr>
            <a:spLocks/>
          </xdr:cNvSpPr>
        </xdr:nvSpPr>
        <xdr:spPr>
          <a:xfrm>
            <a:off x="6433828" y="2787915"/>
            <a:ext cx="881062" cy="265310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7" name="273"/>
          <xdr:cNvSpPr>
            <a:spLocks/>
          </xdr:cNvSpPr>
        </xdr:nvSpPr>
        <xdr:spPr>
          <a:xfrm>
            <a:off x="1662592" y="3386553"/>
            <a:ext cx="836654" cy="119728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8" name="277"/>
          <xdr:cNvSpPr>
            <a:spLocks/>
          </xdr:cNvSpPr>
        </xdr:nvSpPr>
        <xdr:spPr>
          <a:xfrm>
            <a:off x="5280986" y="3386553"/>
            <a:ext cx="1435279" cy="15393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9" name="275"/>
          <xdr:cNvSpPr>
            <a:spLocks/>
          </xdr:cNvSpPr>
        </xdr:nvSpPr>
        <xdr:spPr>
          <a:xfrm flipV="1">
            <a:off x="616331" y="3309387"/>
            <a:ext cx="24762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25</xdr:row>
      <xdr:rowOff>0</xdr:rowOff>
    </xdr:from>
    <xdr:to>
      <xdr:col>21</xdr:col>
      <xdr:colOff>38100</xdr:colOff>
      <xdr:row>35</xdr:row>
      <xdr:rowOff>28575</xdr:rowOff>
    </xdr:to>
    <xdr:grpSp>
      <xdr:nvGrpSpPr>
        <xdr:cNvPr id="1" name="Группа 190"/>
        <xdr:cNvGrpSpPr>
          <a:grpSpLocks/>
        </xdr:cNvGrpSpPr>
      </xdr:nvGrpSpPr>
      <xdr:grpSpPr>
        <a:xfrm>
          <a:off x="19050" y="13820775"/>
          <a:ext cx="16230600" cy="1743075"/>
          <a:chOff x="209550" y="1975084"/>
          <a:chExt cx="7105340" cy="1565405"/>
        </a:xfrm>
        <a:solidFill>
          <a:srgbClr val="FFFFFF"/>
        </a:solidFill>
      </xdr:grpSpPr>
      <xdr:sp>
        <xdr:nvSpPr>
          <xdr:cNvPr id="2" name="267"/>
          <xdr:cNvSpPr>
            <a:spLocks/>
          </xdr:cNvSpPr>
        </xdr:nvSpPr>
        <xdr:spPr>
          <a:xfrm>
            <a:off x="209550" y="2112057"/>
            <a:ext cx="1389094" cy="196850"/>
          </a:xfrm>
          <a:prstGeom prst="round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Председатель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 комитета образования</a:t>
            </a:r>
          </a:p>
        </xdr:txBody>
      </xdr:sp>
      <xdr:sp>
        <xdr:nvSpPr>
          <xdr:cNvPr id="3" name="273"/>
          <xdr:cNvSpPr>
            <a:spLocks/>
          </xdr:cNvSpPr>
        </xdr:nvSpPr>
        <xdr:spPr>
          <a:xfrm>
            <a:off x="1261140" y="2325735"/>
            <a:ext cx="680336" cy="179630"/>
          </a:xfrm>
          <a:prstGeom prst="round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4" name="275"/>
          <xdr:cNvSpPr>
            <a:spLocks/>
          </xdr:cNvSpPr>
        </xdr:nvSpPr>
        <xdr:spPr>
          <a:xfrm>
            <a:off x="1197192" y="2300297"/>
            <a:ext cx="104626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274"/>
          <xdr:cNvSpPr>
            <a:spLocks/>
          </xdr:cNvSpPr>
        </xdr:nvSpPr>
        <xdr:spPr>
          <a:xfrm>
            <a:off x="506198" y="2873235"/>
            <a:ext cx="2936282" cy="213678"/>
          </a:xfrm>
          <a:prstGeom prst="round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"09"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 января 2018 года</a:t>
            </a:r>
          </a:p>
        </xdr:txBody>
      </xdr:sp>
      <xdr:sp>
        <xdr:nvSpPr>
          <xdr:cNvPr id="6" name="277"/>
          <xdr:cNvSpPr>
            <a:spLocks/>
          </xdr:cNvSpPr>
        </xdr:nvSpPr>
        <xdr:spPr>
          <a:xfrm>
            <a:off x="2115557" y="2308515"/>
            <a:ext cx="1447713" cy="145583"/>
          </a:xfrm>
          <a:prstGeom prst="round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7" name="278"/>
          <xdr:cNvSpPr>
            <a:spLocks/>
          </xdr:cNvSpPr>
        </xdr:nvSpPr>
        <xdr:spPr>
          <a:xfrm>
            <a:off x="2289638" y="2300297"/>
            <a:ext cx="91303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" name="267"/>
          <xdr:cNvSpPr>
            <a:spLocks/>
          </xdr:cNvSpPr>
        </xdr:nvSpPr>
        <xdr:spPr>
          <a:xfrm>
            <a:off x="3703601" y="1975084"/>
            <a:ext cx="1971732" cy="479014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                                                      
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Начальник экономического отдела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 МКУ 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ЦБ КО
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
</a:t>
            </a:r>
          </a:p>
        </xdr:txBody>
      </xdr:sp>
      <xdr:sp>
        <xdr:nvSpPr>
          <xdr:cNvPr id="9" name="275"/>
          <xdr:cNvSpPr>
            <a:spLocks/>
          </xdr:cNvSpPr>
        </xdr:nvSpPr>
        <xdr:spPr>
          <a:xfrm>
            <a:off x="5293421" y="2308515"/>
            <a:ext cx="109599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" name="278"/>
          <xdr:cNvSpPr>
            <a:spLocks/>
          </xdr:cNvSpPr>
        </xdr:nvSpPr>
        <xdr:spPr>
          <a:xfrm flipV="1">
            <a:off x="6488894" y="2308515"/>
            <a:ext cx="80823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1" name="267"/>
          <xdr:cNvSpPr>
            <a:spLocks/>
          </xdr:cNvSpPr>
        </xdr:nvSpPr>
        <xdr:spPr>
          <a:xfrm>
            <a:off x="1209627" y="2607899"/>
            <a:ext cx="355267" cy="162411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МП</a:t>
            </a:r>
          </a:p>
        </xdr:txBody>
      </xdr:sp>
      <xdr:sp>
        <xdr:nvSpPr>
          <xdr:cNvPr id="12" name="267"/>
          <xdr:cNvSpPr>
            <a:spLocks/>
          </xdr:cNvSpPr>
        </xdr:nvSpPr>
        <xdr:spPr>
          <a:xfrm>
            <a:off x="4341305" y="2599681"/>
            <a:ext cx="925471" cy="20545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Главный бухгалтер МКУ ЦБ КО</a:t>
            </a:r>
          </a:p>
        </xdr:txBody>
      </xdr:sp>
      <xdr:sp>
        <xdr:nvSpPr>
          <xdr:cNvPr id="13" name="275"/>
          <xdr:cNvSpPr>
            <a:spLocks/>
          </xdr:cNvSpPr>
        </xdr:nvSpPr>
        <xdr:spPr>
          <a:xfrm>
            <a:off x="5309408" y="2770701"/>
            <a:ext cx="107645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4" name="273"/>
          <xdr:cNvSpPr>
            <a:spLocks/>
          </xdr:cNvSpPr>
        </xdr:nvSpPr>
        <xdr:spPr>
          <a:xfrm>
            <a:off x="5446186" y="2779311"/>
            <a:ext cx="904155" cy="136973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5" name="278"/>
          <xdr:cNvSpPr>
            <a:spLocks/>
          </xdr:cNvSpPr>
        </xdr:nvSpPr>
        <xdr:spPr>
          <a:xfrm>
            <a:off x="6506658" y="2762091"/>
            <a:ext cx="78336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6" name="277"/>
          <xdr:cNvSpPr>
            <a:spLocks/>
          </xdr:cNvSpPr>
        </xdr:nvSpPr>
        <xdr:spPr>
          <a:xfrm>
            <a:off x="6435604" y="2787921"/>
            <a:ext cx="879286" cy="26533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7" name="273"/>
          <xdr:cNvSpPr>
            <a:spLocks/>
          </xdr:cNvSpPr>
        </xdr:nvSpPr>
        <xdr:spPr>
          <a:xfrm>
            <a:off x="1660816" y="3386688"/>
            <a:ext cx="841983" cy="119753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8" name="277"/>
          <xdr:cNvSpPr>
            <a:spLocks/>
          </xdr:cNvSpPr>
        </xdr:nvSpPr>
        <xdr:spPr>
          <a:xfrm>
            <a:off x="5279210" y="3386688"/>
            <a:ext cx="1426397" cy="153801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9" name="275"/>
          <xdr:cNvSpPr>
            <a:spLocks/>
          </xdr:cNvSpPr>
        </xdr:nvSpPr>
        <xdr:spPr>
          <a:xfrm flipV="1">
            <a:off x="614554" y="3300982"/>
            <a:ext cx="248509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R23"/>
  <sheetViews>
    <sheetView zoomScalePageLayoutView="0" workbookViewId="0" topLeftCell="A1">
      <selection activeCell="A1" sqref="A1:M23"/>
    </sheetView>
  </sheetViews>
  <sheetFormatPr defaultColWidth="9.140625" defaultRowHeight="15"/>
  <cols>
    <col min="1" max="1" width="20.57421875" style="19" customWidth="1"/>
    <col min="2" max="2" width="10.57421875" style="10" bestFit="1" customWidth="1"/>
    <col min="3" max="4" width="12.140625" style="19" customWidth="1"/>
    <col min="5" max="5" width="13.28125" style="19" customWidth="1"/>
    <col min="6" max="6" width="13.140625" style="19" customWidth="1"/>
    <col min="7" max="7" width="12.140625" style="19" customWidth="1"/>
    <col min="8" max="8" width="13.28125" style="19" customWidth="1"/>
    <col min="9" max="9" width="11.57421875" style="19" customWidth="1"/>
    <col min="10" max="10" width="6.8515625" style="19" bestFit="1" customWidth="1"/>
    <col min="11" max="11" width="11.140625" style="19" customWidth="1"/>
    <col min="12" max="12" width="12.140625" style="19" customWidth="1"/>
    <col min="13" max="13" width="15.28125" style="19" customWidth="1"/>
    <col min="14" max="16384" width="9.140625" style="19" customWidth="1"/>
  </cols>
  <sheetData>
    <row r="1" spans="2:13" s="1" customFormat="1" ht="61.5" customHeight="1">
      <c r="B1" s="63"/>
      <c r="F1" s="5"/>
      <c r="L1" s="162" t="s">
        <v>92</v>
      </c>
      <c r="M1" s="162"/>
    </row>
    <row r="2" spans="2:13" s="5" customFormat="1" ht="12.75">
      <c r="B2" s="64"/>
      <c r="F2" s="20"/>
      <c r="M2" s="60" t="s">
        <v>68</v>
      </c>
    </row>
    <row r="3" spans="1:13" s="1" customFormat="1" ht="15.75" customHeight="1" thickBot="1">
      <c r="A3" s="160" t="s">
        <v>0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</row>
    <row r="4" spans="1:13" s="1" customFormat="1" ht="36" customHeight="1">
      <c r="A4" s="172" t="s">
        <v>66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</row>
    <row r="5" spans="1:13" s="1" customFormat="1" ht="12.75">
      <c r="A5" s="161" t="s">
        <v>180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</row>
    <row r="6" spans="1:13" s="1" customFormat="1" ht="25.5" customHeight="1">
      <c r="A6" s="61" t="s">
        <v>8</v>
      </c>
      <c r="B6" s="173" t="s">
        <v>96</v>
      </c>
      <c r="C6" s="173"/>
      <c r="D6" s="173"/>
      <c r="E6" s="173"/>
      <c r="F6" s="173"/>
      <c r="G6" s="173"/>
      <c r="H6" s="173"/>
      <c r="I6" s="173"/>
      <c r="J6" s="173"/>
      <c r="K6" s="173"/>
      <c r="L6" s="173"/>
      <c r="M6" s="173"/>
    </row>
    <row r="7" spans="1:13" s="1" customFormat="1" ht="12.75" customHeight="1">
      <c r="A7" s="5" t="s">
        <v>1</v>
      </c>
      <c r="B7" s="70" t="s">
        <v>9</v>
      </c>
      <c r="C7" s="56"/>
      <c r="D7" s="57"/>
      <c r="E7" s="57"/>
      <c r="F7" s="57"/>
      <c r="G7" s="12"/>
      <c r="H7" s="12"/>
      <c r="I7" s="12"/>
      <c r="J7" s="12"/>
      <c r="K7" s="12"/>
      <c r="L7" s="12"/>
      <c r="M7" s="12"/>
    </row>
    <row r="8" spans="1:13" s="1" customFormat="1" ht="12.75" customHeight="1">
      <c r="A8" s="5" t="s">
        <v>2</v>
      </c>
      <c r="B8" s="31" t="s">
        <v>107</v>
      </c>
      <c r="C8" s="31"/>
      <c r="D8" s="57"/>
      <c r="E8" s="57"/>
      <c r="F8" s="57"/>
      <c r="G8" s="12"/>
      <c r="H8" s="12"/>
      <c r="I8" s="12"/>
      <c r="J8" s="12"/>
      <c r="K8" s="12"/>
      <c r="L8" s="12"/>
      <c r="M8" s="12"/>
    </row>
    <row r="9" spans="1:13" s="1" customFormat="1" ht="13.5" customHeight="1">
      <c r="A9" s="6"/>
      <c r="B9" s="68"/>
      <c r="C9" s="69"/>
      <c r="D9" s="69"/>
      <c r="E9" s="69"/>
      <c r="F9" s="69"/>
      <c r="G9" s="12"/>
      <c r="H9" s="12"/>
      <c r="I9" s="12"/>
      <c r="J9" s="12"/>
      <c r="K9" s="12"/>
      <c r="L9" s="12"/>
      <c r="M9" s="12"/>
    </row>
    <row r="10" spans="1:13" s="1" customFormat="1" ht="77.25" customHeight="1">
      <c r="A10" s="166" t="s">
        <v>42</v>
      </c>
      <c r="B10" s="168" t="s">
        <v>57</v>
      </c>
      <c r="C10" s="169"/>
      <c r="D10" s="168" t="s">
        <v>58</v>
      </c>
      <c r="E10" s="169"/>
      <c r="F10" s="170" t="s">
        <v>59</v>
      </c>
      <c r="G10" s="170" t="s">
        <v>60</v>
      </c>
      <c r="H10" s="163" t="s">
        <v>21</v>
      </c>
      <c r="I10" s="163"/>
      <c r="J10" s="163"/>
      <c r="K10" s="163"/>
      <c r="L10" s="163"/>
      <c r="M10" s="164" t="s">
        <v>22</v>
      </c>
    </row>
    <row r="11" spans="1:13" s="1" customFormat="1" ht="25.5">
      <c r="A11" s="167"/>
      <c r="B11" s="59" t="s">
        <v>61</v>
      </c>
      <c r="C11" s="59" t="s">
        <v>62</v>
      </c>
      <c r="D11" s="59" t="s">
        <v>61</v>
      </c>
      <c r="E11" s="59" t="s">
        <v>62</v>
      </c>
      <c r="F11" s="171"/>
      <c r="G11" s="171"/>
      <c r="H11" s="18" t="s">
        <v>23</v>
      </c>
      <c r="I11" s="18" t="s">
        <v>24</v>
      </c>
      <c r="J11" s="18" t="s">
        <v>36</v>
      </c>
      <c r="K11" s="18" t="s">
        <v>26</v>
      </c>
      <c r="L11" s="18" t="s">
        <v>27</v>
      </c>
      <c r="M11" s="165"/>
    </row>
    <row r="12" spans="1:13" s="6" customFormat="1" ht="13.5" customHeight="1">
      <c r="A12" s="65" t="s">
        <v>4</v>
      </c>
      <c r="B12" s="65">
        <v>1</v>
      </c>
      <c r="C12" s="65">
        <v>2</v>
      </c>
      <c r="D12" s="66" t="s">
        <v>11</v>
      </c>
      <c r="E12" s="67" t="s">
        <v>63</v>
      </c>
      <c r="F12" s="67" t="s">
        <v>64</v>
      </c>
      <c r="G12" s="67" t="s">
        <v>65</v>
      </c>
      <c r="H12" s="58">
        <v>7</v>
      </c>
      <c r="I12" s="58">
        <v>8</v>
      </c>
      <c r="J12" s="58">
        <v>9</v>
      </c>
      <c r="K12" s="58">
        <v>10</v>
      </c>
      <c r="L12" s="58">
        <v>11</v>
      </c>
      <c r="M12" s="58">
        <v>12</v>
      </c>
    </row>
    <row r="13" spans="1:13" s="6" customFormat="1" ht="12.75">
      <c r="A13" s="62" t="s">
        <v>95</v>
      </c>
      <c r="B13" s="18">
        <v>583</v>
      </c>
      <c r="C13" s="18">
        <v>2128</v>
      </c>
      <c r="D13" s="156">
        <v>567</v>
      </c>
      <c r="E13" s="156">
        <v>2186</v>
      </c>
      <c r="F13" s="116">
        <v>280637700</v>
      </c>
      <c r="G13" s="113">
        <v>280637700</v>
      </c>
      <c r="H13" s="113">
        <v>179650436.16</v>
      </c>
      <c r="I13" s="113">
        <v>54669166.98</v>
      </c>
      <c r="J13" s="114"/>
      <c r="K13" s="113">
        <v>46318096.86</v>
      </c>
      <c r="L13" s="113">
        <f>H13+I13+J13+K13</f>
        <v>280637700</v>
      </c>
      <c r="M13" s="113">
        <f>G13-L13</f>
        <v>0</v>
      </c>
    </row>
    <row r="15" spans="1:18" s="87" customFormat="1" ht="11.25" customHeight="1">
      <c r="A15" s="86"/>
      <c r="B15" s="86"/>
      <c r="C15" s="86"/>
      <c r="D15" s="86"/>
      <c r="E15" s="86"/>
      <c r="F15" s="86" t="s">
        <v>167</v>
      </c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4"/>
    </row>
    <row r="16" spans="1:18" s="87" customFormat="1" ht="15">
      <c r="A16" s="84"/>
      <c r="B16" s="88"/>
      <c r="C16" s="88"/>
      <c r="D16" s="88"/>
      <c r="E16" s="88"/>
      <c r="F16" s="88"/>
      <c r="G16" s="88"/>
      <c r="H16" s="84"/>
      <c r="I16" s="89"/>
      <c r="J16" s="89"/>
      <c r="K16" s="89"/>
      <c r="L16" s="89"/>
      <c r="M16" s="112" t="s">
        <v>130</v>
      </c>
      <c r="N16" s="88"/>
      <c r="O16" s="88"/>
      <c r="P16" s="88"/>
      <c r="Q16" s="88"/>
      <c r="R16" s="84"/>
    </row>
    <row r="17" spans="1:18" s="87" customFormat="1" ht="18.75" customHeight="1">
      <c r="A17" s="84"/>
      <c r="B17" s="84"/>
      <c r="C17" s="84"/>
      <c r="D17" s="84"/>
      <c r="E17" s="84"/>
      <c r="F17" s="84"/>
      <c r="G17" s="84"/>
      <c r="H17" s="84"/>
      <c r="I17" s="84"/>
      <c r="J17" s="84"/>
      <c r="K17" s="110" t="s">
        <v>101</v>
      </c>
      <c r="L17" s="159" t="s">
        <v>102</v>
      </c>
      <c r="M17" s="159"/>
      <c r="N17" s="94"/>
      <c r="O17" s="111"/>
      <c r="P17" s="93"/>
      <c r="Q17" s="111"/>
      <c r="R17" s="84"/>
    </row>
    <row r="18" spans="1:18" s="87" customFormat="1" ht="2.25" customHeight="1">
      <c r="A18" s="84"/>
      <c r="B18" s="84"/>
      <c r="C18" s="84"/>
      <c r="D18" s="84"/>
      <c r="E18" s="84"/>
      <c r="F18" s="84"/>
      <c r="G18" s="84"/>
      <c r="H18" s="86"/>
      <c r="I18" s="86"/>
      <c r="J18" s="86"/>
      <c r="K18" s="86"/>
      <c r="L18" s="86"/>
      <c r="M18" s="86"/>
      <c r="N18" s="86"/>
      <c r="O18" s="86"/>
      <c r="P18" s="90"/>
      <c r="Q18" s="90"/>
      <c r="R18" s="84"/>
    </row>
    <row r="19" spans="1:18" s="87" customFormat="1" ht="15">
      <c r="A19" s="84"/>
      <c r="B19" s="84"/>
      <c r="C19" s="84"/>
      <c r="D19" s="84"/>
      <c r="E19" s="84"/>
      <c r="F19" s="84"/>
      <c r="G19" s="84"/>
      <c r="H19" s="84"/>
      <c r="L19" s="88"/>
      <c r="M19" s="88" t="s">
        <v>113</v>
      </c>
      <c r="N19" s="88"/>
      <c r="O19" s="88"/>
      <c r="P19" s="90"/>
      <c r="Q19" s="90"/>
      <c r="R19" s="84"/>
    </row>
    <row r="20" spans="1:18" s="87" customFormat="1" ht="11.25" customHeight="1">
      <c r="A20" s="84"/>
      <c r="B20" s="84"/>
      <c r="C20" s="84"/>
      <c r="D20" s="84"/>
      <c r="E20" s="84"/>
      <c r="F20" s="84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84"/>
    </row>
    <row r="21" spans="1:18" s="87" customFormat="1" ht="33" customHeight="1">
      <c r="A21" s="84"/>
      <c r="B21" s="84" t="s">
        <v>114</v>
      </c>
      <c r="C21" s="84"/>
      <c r="D21" s="84"/>
      <c r="E21" s="84"/>
      <c r="F21" s="84"/>
      <c r="G21" s="90" t="s">
        <v>129</v>
      </c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84"/>
    </row>
    <row r="22" spans="1:18" s="91" customFormat="1" ht="14.25" customHeight="1">
      <c r="A22" s="85"/>
      <c r="B22" s="85"/>
      <c r="C22" s="85"/>
      <c r="D22" s="85"/>
      <c r="E22" s="85"/>
      <c r="F22" s="85"/>
      <c r="G22" s="158" t="s">
        <v>127</v>
      </c>
      <c r="H22" s="158"/>
      <c r="I22" s="85"/>
      <c r="J22" s="85"/>
      <c r="K22" s="85"/>
      <c r="L22" s="86"/>
      <c r="M22" s="86"/>
      <c r="N22" s="86"/>
      <c r="O22" s="86"/>
      <c r="P22" s="86"/>
      <c r="Q22" s="86"/>
      <c r="R22" s="86"/>
    </row>
    <row r="23" spans="1:18" s="91" customFormat="1" ht="12.75" customHeight="1">
      <c r="A23" s="95" t="s">
        <v>117</v>
      </c>
      <c r="B23" s="85" t="s">
        <v>115</v>
      </c>
      <c r="C23" s="85"/>
      <c r="D23" s="85"/>
      <c r="E23" s="85"/>
      <c r="F23" s="85"/>
      <c r="G23" s="85"/>
      <c r="H23" s="85"/>
      <c r="I23" s="85"/>
      <c r="J23" s="85"/>
      <c r="K23" s="85"/>
      <c r="L23" s="86"/>
      <c r="M23" s="86"/>
      <c r="N23" s="86"/>
      <c r="O23" s="86"/>
      <c r="P23" s="86"/>
      <c r="Q23" s="86"/>
      <c r="R23" s="86"/>
    </row>
  </sheetData>
  <sheetProtection/>
  <mergeCells count="14">
    <mergeCell ref="F10:F11"/>
    <mergeCell ref="G10:G11"/>
    <mergeCell ref="A4:M4"/>
    <mergeCell ref="B6:M6"/>
    <mergeCell ref="G22:H22"/>
    <mergeCell ref="L17:M17"/>
    <mergeCell ref="A3:M3"/>
    <mergeCell ref="A5:M5"/>
    <mergeCell ref="L1:M1"/>
    <mergeCell ref="H10:L10"/>
    <mergeCell ref="M10:M11"/>
    <mergeCell ref="A10:A11"/>
    <mergeCell ref="B10:C10"/>
    <mergeCell ref="D10:E10"/>
  </mergeCells>
  <printOptions horizontalCentered="1"/>
  <pageMargins left="0.2362204724409449" right="0.2362204724409449" top="0.31496062992125984" bottom="0.2362204724409449" header="0.31496062992125984" footer="0.31496062992125984"/>
  <pageSetup fitToHeight="1" fitToWidth="1" horizontalDpi="600" verticalDpi="600" orientation="landscape" paperSize="9" scale="8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T70"/>
  <sheetViews>
    <sheetView zoomScalePageLayoutView="0" workbookViewId="0" topLeftCell="A1">
      <selection activeCell="K58" sqref="K58"/>
    </sheetView>
  </sheetViews>
  <sheetFormatPr defaultColWidth="9.140625" defaultRowHeight="15"/>
  <cols>
    <col min="1" max="1" width="13.57421875" style="2" customWidth="1"/>
    <col min="2" max="2" width="26.57421875" style="2" customWidth="1"/>
    <col min="3" max="3" width="13.140625" style="2" customWidth="1"/>
    <col min="4" max="4" width="11.7109375" style="2" customWidth="1"/>
    <col min="5" max="5" width="7.7109375" style="2" customWidth="1"/>
    <col min="6" max="6" width="11.57421875" style="2" customWidth="1"/>
    <col min="7" max="7" width="11.7109375" style="2" customWidth="1"/>
    <col min="8" max="8" width="10.140625" style="2" customWidth="1"/>
    <col min="9" max="9" width="7.8515625" style="2" customWidth="1"/>
    <col min="10" max="10" width="10.57421875" style="2" customWidth="1"/>
    <col min="11" max="11" width="10.140625" style="2" customWidth="1"/>
    <col min="12" max="12" width="12.00390625" style="2" customWidth="1"/>
    <col min="13" max="13" width="7.57421875" style="2" customWidth="1"/>
    <col min="14" max="15" width="11.00390625" style="2" customWidth="1"/>
    <col min="16" max="16" width="7.8515625" style="2" customWidth="1"/>
    <col min="17" max="17" width="10.57421875" style="2" customWidth="1"/>
    <col min="18" max="18" width="10.421875" style="2" customWidth="1"/>
    <col min="19" max="19" width="12.8515625" style="2" customWidth="1"/>
    <col min="20" max="20" width="9.140625" style="2" customWidth="1"/>
    <col min="21" max="21" width="10.7109375" style="2" customWidth="1"/>
    <col min="22" max="22" width="9.28125" style="2" customWidth="1"/>
    <col min="23" max="23" width="12.00390625" style="2" customWidth="1"/>
    <col min="24" max="16384" width="9.140625" style="2" customWidth="1"/>
  </cols>
  <sheetData>
    <row r="1" spans="1:23" ht="64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5"/>
      <c r="S1" s="5"/>
      <c r="T1" s="5"/>
      <c r="U1" s="162" t="s">
        <v>92</v>
      </c>
      <c r="V1" s="162"/>
      <c r="W1" s="162"/>
    </row>
    <row r="2" spans="1:46" ht="15" customHeight="1">
      <c r="A2" s="1"/>
      <c r="B2" s="3"/>
      <c r="C2" s="3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35"/>
      <c r="S2" s="35"/>
      <c r="T2" s="35"/>
      <c r="U2" s="46"/>
      <c r="V2" s="219" t="s">
        <v>67</v>
      </c>
      <c r="W2" s="219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</row>
    <row r="3" spans="1:46" ht="13.5" thickBot="1">
      <c r="A3" s="187" t="s">
        <v>41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</row>
    <row r="4" spans="1:46" ht="51" customHeight="1">
      <c r="A4" s="220" t="s">
        <v>172</v>
      </c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0"/>
      <c r="R4" s="220"/>
      <c r="S4" s="220"/>
      <c r="T4" s="220"/>
      <c r="U4" s="220"/>
      <c r="V4" s="220"/>
      <c r="W4" s="220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</row>
    <row r="5" spans="1:46" ht="12.75">
      <c r="A5" s="189" t="s">
        <v>89</v>
      </c>
      <c r="B5" s="189"/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89"/>
      <c r="P5" s="189"/>
      <c r="Q5" s="189"/>
      <c r="R5" s="189"/>
      <c r="S5" s="189"/>
      <c r="T5" s="189"/>
      <c r="U5" s="189"/>
      <c r="V5" s="189"/>
      <c r="W5" s="189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</row>
    <row r="6" spans="1:23" s="43" customFormat="1" ht="14.25">
      <c r="A6" s="174" t="s">
        <v>180</v>
      </c>
      <c r="B6" s="174"/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174"/>
      <c r="R6" s="174"/>
      <c r="S6" s="174"/>
      <c r="T6" s="174"/>
      <c r="U6" s="174"/>
      <c r="V6" s="174"/>
      <c r="W6" s="174"/>
    </row>
    <row r="7" spans="1:23" s="43" customFormat="1" ht="51">
      <c r="A7" s="36" t="s">
        <v>8</v>
      </c>
      <c r="B7" s="217" t="s">
        <v>96</v>
      </c>
      <c r="C7" s="217"/>
      <c r="D7" s="217"/>
      <c r="E7" s="217"/>
      <c r="F7" s="217"/>
      <c r="G7" s="217"/>
      <c r="H7" s="217"/>
      <c r="I7" s="217"/>
      <c r="J7" s="217"/>
      <c r="K7" s="217"/>
      <c r="L7" s="217"/>
      <c r="M7" s="217"/>
      <c r="N7" s="217"/>
      <c r="O7" s="217"/>
      <c r="P7" s="217"/>
      <c r="Q7" s="217"/>
      <c r="R7" s="217"/>
      <c r="S7" s="217"/>
      <c r="T7" s="217"/>
      <c r="U7" s="217"/>
      <c r="V7" s="217"/>
      <c r="W7" s="217"/>
    </row>
    <row r="8" spans="1:23" s="43" customFormat="1" ht="26.25">
      <c r="A8" s="37" t="s">
        <v>1</v>
      </c>
      <c r="B8" s="30" t="s">
        <v>9</v>
      </c>
      <c r="C8" s="30"/>
      <c r="D8" s="17"/>
      <c r="E8" s="17"/>
      <c r="F8" s="31"/>
      <c r="G8" s="31"/>
      <c r="H8" s="17"/>
      <c r="I8" s="17"/>
      <c r="J8" s="31"/>
      <c r="K8" s="31"/>
      <c r="L8" s="31"/>
      <c r="M8" s="31"/>
      <c r="N8" s="12"/>
      <c r="O8" s="54"/>
      <c r="P8" s="54"/>
      <c r="Q8" s="54"/>
      <c r="R8" s="54"/>
      <c r="S8" s="54"/>
      <c r="T8" s="54"/>
      <c r="U8" s="54"/>
      <c r="V8" s="54"/>
      <c r="W8" s="54"/>
    </row>
    <row r="9" spans="1:23" s="43" customFormat="1" ht="26.25">
      <c r="A9" s="37" t="s">
        <v>2</v>
      </c>
      <c r="B9" s="31" t="s">
        <v>107</v>
      </c>
      <c r="C9" s="31"/>
      <c r="D9" s="17"/>
      <c r="E9" s="17"/>
      <c r="F9" s="31"/>
      <c r="G9" s="31"/>
      <c r="H9" s="17"/>
      <c r="I9" s="17"/>
      <c r="J9" s="31"/>
      <c r="K9" s="31"/>
      <c r="L9" s="32"/>
      <c r="M9" s="32"/>
      <c r="N9" s="12"/>
      <c r="O9" s="54"/>
      <c r="P9" s="54"/>
      <c r="Q9" s="54"/>
      <c r="R9" s="54"/>
      <c r="S9" s="54"/>
      <c r="T9" s="54"/>
      <c r="U9" s="54"/>
      <c r="V9" s="54"/>
      <c r="W9" s="54"/>
    </row>
    <row r="10" spans="1:46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</row>
    <row r="11" spans="1:46" ht="63.75" customHeight="1">
      <c r="A11" s="191" t="s">
        <v>42</v>
      </c>
      <c r="B11" s="191" t="s">
        <v>91</v>
      </c>
      <c r="C11" s="191" t="s">
        <v>43</v>
      </c>
      <c r="D11" s="191" t="s">
        <v>152</v>
      </c>
      <c r="E11" s="191"/>
      <c r="F11" s="191"/>
      <c r="G11" s="191"/>
      <c r="H11" s="191" t="s">
        <v>153</v>
      </c>
      <c r="I11" s="191"/>
      <c r="J11" s="191"/>
      <c r="K11" s="191"/>
      <c r="L11" s="191" t="s">
        <v>46</v>
      </c>
      <c r="M11" s="191"/>
      <c r="N11" s="191"/>
      <c r="O11" s="191" t="s">
        <v>47</v>
      </c>
      <c r="P11" s="191"/>
      <c r="Q11" s="191"/>
      <c r="R11" s="191"/>
      <c r="S11" s="170" t="s">
        <v>90</v>
      </c>
      <c r="T11" s="168" t="s">
        <v>3</v>
      </c>
      <c r="U11" s="169"/>
      <c r="V11" s="192"/>
      <c r="W11" s="170" t="s">
        <v>48</v>
      </c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</row>
    <row r="12" spans="1:46" ht="44.25" customHeight="1">
      <c r="A12" s="191"/>
      <c r="B12" s="191"/>
      <c r="C12" s="191"/>
      <c r="D12" s="191" t="s">
        <v>49</v>
      </c>
      <c r="E12" s="168" t="s">
        <v>19</v>
      </c>
      <c r="F12" s="169"/>
      <c r="G12" s="192"/>
      <c r="H12" s="191" t="s">
        <v>49</v>
      </c>
      <c r="I12" s="168" t="s">
        <v>19</v>
      </c>
      <c r="J12" s="169"/>
      <c r="K12" s="192"/>
      <c r="L12" s="191" t="s">
        <v>50</v>
      </c>
      <c r="M12" s="168" t="s">
        <v>19</v>
      </c>
      <c r="N12" s="169"/>
      <c r="O12" s="191" t="s">
        <v>50</v>
      </c>
      <c r="P12" s="168" t="s">
        <v>19</v>
      </c>
      <c r="Q12" s="169"/>
      <c r="R12" s="192"/>
      <c r="S12" s="193"/>
      <c r="T12" s="170" t="s">
        <v>51</v>
      </c>
      <c r="U12" s="191" t="s">
        <v>52</v>
      </c>
      <c r="V12" s="191" t="s">
        <v>53</v>
      </c>
      <c r="W12" s="193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</row>
    <row r="13" spans="1:46" ht="38.25">
      <c r="A13" s="191"/>
      <c r="B13" s="191"/>
      <c r="C13" s="191"/>
      <c r="D13" s="191"/>
      <c r="E13" s="7" t="s">
        <v>51</v>
      </c>
      <c r="F13" s="7" t="s">
        <v>52</v>
      </c>
      <c r="G13" s="7" t="s">
        <v>53</v>
      </c>
      <c r="H13" s="191"/>
      <c r="I13" s="7" t="s">
        <v>51</v>
      </c>
      <c r="J13" s="7" t="s">
        <v>52</v>
      </c>
      <c r="K13" s="7" t="s">
        <v>53</v>
      </c>
      <c r="L13" s="191"/>
      <c r="M13" s="7" t="s">
        <v>51</v>
      </c>
      <c r="N13" s="7" t="s">
        <v>52</v>
      </c>
      <c r="O13" s="191"/>
      <c r="P13" s="7" t="s">
        <v>51</v>
      </c>
      <c r="Q13" s="7" t="s">
        <v>52</v>
      </c>
      <c r="R13" s="7" t="s">
        <v>53</v>
      </c>
      <c r="S13" s="171"/>
      <c r="T13" s="171"/>
      <c r="U13" s="191"/>
      <c r="V13" s="191"/>
      <c r="W13" s="17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</row>
    <row r="14" spans="1:46" ht="12.75">
      <c r="A14" s="7" t="s">
        <v>4</v>
      </c>
      <c r="B14" s="7">
        <v>1</v>
      </c>
      <c r="C14" s="7">
        <v>2</v>
      </c>
      <c r="D14" s="7">
        <v>3</v>
      </c>
      <c r="E14" s="7">
        <v>4</v>
      </c>
      <c r="F14" s="7">
        <v>5</v>
      </c>
      <c r="G14" s="7">
        <v>6</v>
      </c>
      <c r="H14" s="7">
        <v>7</v>
      </c>
      <c r="I14" s="7">
        <v>8</v>
      </c>
      <c r="J14" s="7">
        <v>9</v>
      </c>
      <c r="K14" s="7">
        <v>10</v>
      </c>
      <c r="L14" s="7">
        <v>11</v>
      </c>
      <c r="M14" s="7">
        <v>12</v>
      </c>
      <c r="N14" s="7">
        <v>13</v>
      </c>
      <c r="O14" s="47">
        <v>14</v>
      </c>
      <c r="P14" s="7">
        <v>15</v>
      </c>
      <c r="Q14" s="7">
        <v>16</v>
      </c>
      <c r="R14" s="7">
        <v>17</v>
      </c>
      <c r="S14" s="7">
        <v>18</v>
      </c>
      <c r="T14" s="7">
        <v>19</v>
      </c>
      <c r="U14" s="7">
        <v>20</v>
      </c>
      <c r="V14" s="7">
        <v>21</v>
      </c>
      <c r="W14" s="7">
        <v>22</v>
      </c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</row>
    <row r="15" spans="1:46" s="154" customFormat="1" ht="171.75" customHeight="1">
      <c r="A15" s="170" t="s">
        <v>95</v>
      </c>
      <c r="B15" s="142" t="s">
        <v>157</v>
      </c>
      <c r="C15" s="120">
        <v>4</v>
      </c>
      <c r="D15" s="119">
        <f>SUM(E15:G15)</f>
        <v>275000</v>
      </c>
      <c r="E15" s="119">
        <v>0</v>
      </c>
      <c r="F15" s="119">
        <v>250000</v>
      </c>
      <c r="G15" s="119">
        <v>25000</v>
      </c>
      <c r="H15" s="119">
        <f>SUM(I15:K15)</f>
        <v>275000</v>
      </c>
      <c r="I15" s="119">
        <v>0</v>
      </c>
      <c r="J15" s="119">
        <v>250000</v>
      </c>
      <c r="K15" s="119">
        <v>25000</v>
      </c>
      <c r="L15" s="119">
        <f>SUM(M15:N15)</f>
        <v>250000</v>
      </c>
      <c r="M15" s="119">
        <v>0</v>
      </c>
      <c r="N15" s="119">
        <v>250000</v>
      </c>
      <c r="O15" s="119">
        <f>SUM(P15:R15)</f>
        <v>275000</v>
      </c>
      <c r="P15" s="119">
        <v>0</v>
      </c>
      <c r="Q15" s="119">
        <v>250000</v>
      </c>
      <c r="R15" s="119">
        <v>25000</v>
      </c>
      <c r="S15" s="120">
        <v>4</v>
      </c>
      <c r="T15" s="119">
        <f>I15-P15</f>
        <v>0</v>
      </c>
      <c r="U15" s="119">
        <f>N15-Q15</f>
        <v>0</v>
      </c>
      <c r="V15" s="119">
        <f>K15-R15</f>
        <v>0</v>
      </c>
      <c r="W15" s="221"/>
      <c r="X15" s="153"/>
      <c r="Y15" s="153"/>
      <c r="Z15" s="153"/>
      <c r="AA15" s="153"/>
      <c r="AB15" s="153"/>
      <c r="AC15" s="153"/>
      <c r="AD15" s="153"/>
      <c r="AE15" s="153"/>
      <c r="AF15" s="153"/>
      <c r="AG15" s="153"/>
      <c r="AH15" s="153"/>
      <c r="AI15" s="153"/>
      <c r="AJ15" s="153"/>
      <c r="AK15" s="153"/>
      <c r="AL15" s="153"/>
      <c r="AM15" s="153"/>
      <c r="AN15" s="153"/>
      <c r="AO15" s="153"/>
      <c r="AP15" s="153"/>
      <c r="AQ15" s="153"/>
      <c r="AR15" s="153"/>
      <c r="AS15" s="153"/>
      <c r="AT15" s="153"/>
    </row>
    <row r="16" spans="1:46" s="154" customFormat="1" ht="120.75" customHeight="1">
      <c r="A16" s="193"/>
      <c r="B16" s="142" t="s">
        <v>156</v>
      </c>
      <c r="C16" s="120">
        <v>2</v>
      </c>
      <c r="D16" s="119">
        <f>SUM(E16:G16)</f>
        <v>55000</v>
      </c>
      <c r="E16" s="119">
        <v>0</v>
      </c>
      <c r="F16" s="119">
        <v>50000</v>
      </c>
      <c r="G16" s="119">
        <v>5000</v>
      </c>
      <c r="H16" s="119">
        <f>SUM(I16:K16)</f>
        <v>55000</v>
      </c>
      <c r="I16" s="119">
        <v>0</v>
      </c>
      <c r="J16" s="119">
        <v>50000</v>
      </c>
      <c r="K16" s="119">
        <v>5000</v>
      </c>
      <c r="L16" s="119">
        <f>SUM(M16:N16)</f>
        <v>50000</v>
      </c>
      <c r="M16" s="119">
        <v>0</v>
      </c>
      <c r="N16" s="119">
        <v>50000</v>
      </c>
      <c r="O16" s="119">
        <f>SUM(P16:R16)</f>
        <v>55000</v>
      </c>
      <c r="P16" s="119">
        <v>0</v>
      </c>
      <c r="Q16" s="119">
        <v>50000</v>
      </c>
      <c r="R16" s="119">
        <v>5000</v>
      </c>
      <c r="S16" s="120">
        <v>2</v>
      </c>
      <c r="T16" s="119">
        <f>I16-P16</f>
        <v>0</v>
      </c>
      <c r="U16" s="119">
        <f>N16-Q16</f>
        <v>0</v>
      </c>
      <c r="V16" s="119">
        <f>K16-R16</f>
        <v>0</v>
      </c>
      <c r="W16" s="222"/>
      <c r="X16" s="153"/>
      <c r="Y16" s="153"/>
      <c r="Z16" s="153"/>
      <c r="AA16" s="153"/>
      <c r="AB16" s="153"/>
      <c r="AC16" s="153"/>
      <c r="AD16" s="153"/>
      <c r="AE16" s="153"/>
      <c r="AF16" s="153"/>
      <c r="AG16" s="153"/>
      <c r="AH16" s="153"/>
      <c r="AI16" s="153"/>
      <c r="AJ16" s="153"/>
      <c r="AK16" s="153"/>
      <c r="AL16" s="153"/>
      <c r="AM16" s="153"/>
      <c r="AN16" s="153"/>
      <c r="AO16" s="153"/>
      <c r="AP16" s="153"/>
      <c r="AQ16" s="153"/>
      <c r="AR16" s="153"/>
      <c r="AS16" s="153"/>
      <c r="AT16" s="153"/>
    </row>
    <row r="17" spans="1:46" ht="57" customHeight="1">
      <c r="A17" s="171"/>
      <c r="B17" s="142" t="s">
        <v>173</v>
      </c>
      <c r="C17" s="120">
        <v>4</v>
      </c>
      <c r="D17" s="119">
        <f>SUM(E17:G17)</f>
        <v>1664370</v>
      </c>
      <c r="E17" s="119">
        <v>0</v>
      </c>
      <c r="F17" s="119">
        <v>1331500</v>
      </c>
      <c r="G17" s="119">
        <v>332870</v>
      </c>
      <c r="H17" s="119">
        <f>SUM(I17:K17)</f>
        <v>1664370</v>
      </c>
      <c r="I17" s="119">
        <v>0</v>
      </c>
      <c r="J17" s="119">
        <v>1331500</v>
      </c>
      <c r="K17" s="119">
        <v>332870</v>
      </c>
      <c r="L17" s="119">
        <f>SUM(M17:N17)</f>
        <v>1331500</v>
      </c>
      <c r="M17" s="119">
        <v>0</v>
      </c>
      <c r="N17" s="119">
        <v>1331500</v>
      </c>
      <c r="O17" s="119">
        <f>SUM(P17:R17)</f>
        <v>1664370</v>
      </c>
      <c r="P17" s="119">
        <v>0</v>
      </c>
      <c r="Q17" s="119">
        <v>1331500</v>
      </c>
      <c r="R17" s="119">
        <v>332870</v>
      </c>
      <c r="S17" s="120">
        <v>4</v>
      </c>
      <c r="T17" s="119">
        <f>I17-P17</f>
        <v>0</v>
      </c>
      <c r="U17" s="119">
        <f>N17-Q17</f>
        <v>0</v>
      </c>
      <c r="V17" s="119">
        <f>K17-R17</f>
        <v>0</v>
      </c>
      <c r="W17" s="223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</row>
    <row r="18" spans="1:46" ht="12.75">
      <c r="A18" s="13" t="s">
        <v>12</v>
      </c>
      <c r="B18" s="14"/>
      <c r="C18" s="14"/>
      <c r="D18" s="79">
        <f>SUM(D15:D17)</f>
        <v>1994370</v>
      </c>
      <c r="E18" s="79">
        <f aca="true" t="shared" si="0" ref="E18:V18">SUM(E15:E17)</f>
        <v>0</v>
      </c>
      <c r="F18" s="79">
        <f t="shared" si="0"/>
        <v>1631500</v>
      </c>
      <c r="G18" s="79">
        <f t="shared" si="0"/>
        <v>362870</v>
      </c>
      <c r="H18" s="79">
        <f t="shared" si="0"/>
        <v>1994370</v>
      </c>
      <c r="I18" s="79">
        <f t="shared" si="0"/>
        <v>0</v>
      </c>
      <c r="J18" s="79">
        <f t="shared" si="0"/>
        <v>1631500</v>
      </c>
      <c r="K18" s="79">
        <f t="shared" si="0"/>
        <v>362870</v>
      </c>
      <c r="L18" s="79">
        <f t="shared" si="0"/>
        <v>1631500</v>
      </c>
      <c r="M18" s="79">
        <f t="shared" si="0"/>
        <v>0</v>
      </c>
      <c r="N18" s="79">
        <f t="shared" si="0"/>
        <v>1631500</v>
      </c>
      <c r="O18" s="79">
        <f t="shared" si="0"/>
        <v>1994370</v>
      </c>
      <c r="P18" s="79">
        <f t="shared" si="0"/>
        <v>0</v>
      </c>
      <c r="Q18" s="79">
        <f t="shared" si="0"/>
        <v>1631500</v>
      </c>
      <c r="R18" s="79">
        <f t="shared" si="0"/>
        <v>362870</v>
      </c>
      <c r="S18" s="79"/>
      <c r="T18" s="79">
        <f t="shared" si="0"/>
        <v>0</v>
      </c>
      <c r="U18" s="79">
        <f t="shared" si="0"/>
        <v>0</v>
      </c>
      <c r="V18" s="79">
        <f t="shared" si="0"/>
        <v>0</v>
      </c>
      <c r="W18" s="14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</row>
    <row r="19" spans="1:46" ht="12.75">
      <c r="A19" s="9"/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</row>
    <row r="20" spans="1:46" ht="12.75">
      <c r="A20" s="190" t="s">
        <v>54</v>
      </c>
      <c r="B20" s="190"/>
      <c r="C20" s="190"/>
      <c r="D20" s="190"/>
      <c r="E20" s="190"/>
      <c r="F20" s="190"/>
      <c r="G20" s="190"/>
      <c r="H20" s="190"/>
      <c r="I20" s="190"/>
      <c r="J20" s="190"/>
      <c r="K20" s="190"/>
      <c r="L20" s="190"/>
      <c r="M20" s="190"/>
      <c r="N20" s="190"/>
      <c r="O20" s="190"/>
      <c r="P20" s="190"/>
      <c r="Q20" s="190"/>
      <c r="R20" s="190"/>
      <c r="S20" s="190"/>
      <c r="T20" s="190"/>
      <c r="U20" s="190"/>
      <c r="V20" s="190"/>
      <c r="W20" s="190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</row>
    <row r="21" spans="1:46" ht="12.75">
      <c r="A21" s="190" t="s">
        <v>55</v>
      </c>
      <c r="B21" s="190"/>
      <c r="C21" s="190"/>
      <c r="D21" s="190"/>
      <c r="E21" s="190"/>
      <c r="F21" s="190"/>
      <c r="G21" s="190"/>
      <c r="H21" s="190"/>
      <c r="I21" s="190"/>
      <c r="J21" s="190"/>
      <c r="K21" s="190"/>
      <c r="L21" s="190"/>
      <c r="M21" s="190"/>
      <c r="N21" s="190"/>
      <c r="O21" s="190"/>
      <c r="P21" s="190"/>
      <c r="Q21" s="190"/>
      <c r="R21" s="190"/>
      <c r="S21" s="190"/>
      <c r="T21" s="190"/>
      <c r="U21" s="190"/>
      <c r="V21" s="190"/>
      <c r="W21" s="190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</row>
    <row r="22" spans="1:23" s="1" customFormat="1" ht="12.75">
      <c r="A22" s="50"/>
      <c r="B22" s="50"/>
      <c r="C22" s="50"/>
      <c r="D22" s="50"/>
      <c r="E22" s="50"/>
      <c r="F22" s="50"/>
      <c r="G22" s="50"/>
      <c r="H22" s="51"/>
      <c r="I22" s="51"/>
      <c r="J22" s="51"/>
      <c r="K22" s="51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</row>
    <row r="23" spans="2:23" s="1" customFormat="1" ht="12.75">
      <c r="B23" s="16"/>
      <c r="C23" s="16"/>
      <c r="D23" s="16"/>
      <c r="E23" s="16"/>
      <c r="F23" s="16" t="s">
        <v>167</v>
      </c>
      <c r="G23" s="16"/>
      <c r="H23" s="24"/>
      <c r="I23" s="24"/>
      <c r="J23" s="24"/>
      <c r="K23" s="24"/>
      <c r="N23" s="9"/>
      <c r="Q23" s="16"/>
      <c r="R23" s="16"/>
      <c r="S23" s="16"/>
      <c r="T23" s="16" t="s">
        <v>130</v>
      </c>
      <c r="U23" s="16"/>
      <c r="V23" s="16"/>
      <c r="W23" s="16"/>
    </row>
    <row r="24" spans="17:22" s="1" customFormat="1" ht="12.75">
      <c r="Q24" s="4" t="s">
        <v>101</v>
      </c>
      <c r="R24" s="4"/>
      <c r="S24" s="4"/>
      <c r="T24" s="82" t="s">
        <v>102</v>
      </c>
      <c r="U24" s="4"/>
      <c r="V24" s="4"/>
    </row>
    <row r="25" spans="12:22" s="1" customFormat="1" ht="12.75">
      <c r="L25" s="50"/>
      <c r="M25" s="50"/>
      <c r="N25" s="50"/>
      <c r="O25" s="50"/>
      <c r="P25" s="50"/>
      <c r="Q25" s="50"/>
      <c r="R25" s="50"/>
      <c r="S25" s="50"/>
      <c r="T25" s="51"/>
      <c r="U25" s="4"/>
      <c r="V25" s="4"/>
    </row>
    <row r="26" spans="15:22" s="1" customFormat="1" ht="12.75">
      <c r="O26" s="16"/>
      <c r="P26" s="16"/>
      <c r="Q26" s="16"/>
      <c r="R26" s="16"/>
      <c r="S26" s="16"/>
      <c r="T26" s="9" t="s">
        <v>104</v>
      </c>
      <c r="U26" s="4"/>
      <c r="V26" s="4"/>
    </row>
    <row r="27" spans="7:22" s="1" customFormat="1" ht="12.75">
      <c r="G27" s="4"/>
      <c r="K27" s="4"/>
      <c r="L27" s="4"/>
      <c r="M27" s="4"/>
      <c r="N27" s="4"/>
      <c r="O27" s="4"/>
      <c r="P27" s="4"/>
      <c r="Q27" s="4"/>
      <c r="S27" s="4"/>
      <c r="T27" s="4"/>
      <c r="U27" s="4"/>
      <c r="V27" s="4"/>
    </row>
    <row r="28" spans="1:14" s="50" customFormat="1" ht="12.75" customHeight="1">
      <c r="A28" s="52"/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</row>
    <row r="29" spans="1:14" s="50" customFormat="1" ht="12.75" customHeight="1">
      <c r="A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</row>
    <row r="30" spans="1:7" s="1" customFormat="1" ht="12.75">
      <c r="A30" s="1" t="s">
        <v>106</v>
      </c>
      <c r="B30" s="52" t="s">
        <v>131</v>
      </c>
      <c r="C30" s="53"/>
      <c r="E30" s="218" t="s">
        <v>129</v>
      </c>
      <c r="F30" s="218"/>
      <c r="G30" s="218"/>
    </row>
    <row r="31" spans="2:6" s="1" customFormat="1" ht="20.25">
      <c r="B31" s="83" t="s">
        <v>103</v>
      </c>
      <c r="C31" s="53"/>
      <c r="D31" s="82" t="s">
        <v>110</v>
      </c>
      <c r="F31" s="82" t="s">
        <v>111</v>
      </c>
    </row>
    <row r="32" spans="2:3" s="1" customFormat="1" ht="12.75">
      <c r="B32" s="23" t="s">
        <v>134</v>
      </c>
      <c r="C32" s="53"/>
    </row>
    <row r="33" spans="2:46" ht="12.75"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</row>
    <row r="34" spans="2:46" ht="12.75"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</row>
    <row r="35" spans="2:46" ht="12.75"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</row>
    <row r="36" spans="2:46" ht="12.75"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</row>
    <row r="37" spans="2:46" ht="12.75"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</row>
    <row r="38" spans="2:46" ht="12.75"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</row>
    <row r="39" spans="2:46" ht="12.75"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</row>
    <row r="40" spans="2:46" ht="12.75"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</row>
    <row r="41" spans="2:46" ht="12.75"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</row>
    <row r="42" spans="2:46" ht="12.75"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</row>
    <row r="43" spans="2:46" ht="12.75"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</row>
    <row r="44" spans="2:46" ht="12.75"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</row>
    <row r="45" spans="2:46" ht="12.75"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</row>
    <row r="46" spans="2:46" ht="12.75"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</row>
    <row r="47" spans="2:46" ht="12.75"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</row>
    <row r="48" spans="2:46" ht="12.75"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</row>
    <row r="49" spans="2:46" ht="12.75"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</row>
    <row r="50" spans="2:46" ht="12.75"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</row>
    <row r="51" spans="2:46" ht="12.75"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</row>
    <row r="52" spans="2:46" ht="12.75"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</row>
    <row r="53" spans="2:46" ht="12.75"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</row>
    <row r="54" spans="2:46" ht="12.75"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</row>
    <row r="55" spans="2:46" ht="12.75"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</row>
    <row r="56" spans="2:46" ht="12.75"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</row>
    <row r="57" spans="2:46" ht="12.75"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</row>
    <row r="58" spans="2:46" ht="12.75"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</row>
    <row r="59" spans="2:46" ht="12.75"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</row>
    <row r="60" spans="2:46" ht="12.75"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</row>
    <row r="61" spans="2:46" ht="12.75"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</row>
    <row r="62" spans="2:46" ht="12.75"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</row>
    <row r="63" spans="2:46" ht="12.75"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</row>
    <row r="64" spans="2:46" ht="12.75"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</row>
    <row r="65" spans="2:46" ht="12.75"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</row>
    <row r="66" spans="2:46" ht="12.75"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</row>
    <row r="67" spans="2:46" ht="12.75"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</row>
    <row r="68" spans="2:46" ht="12.75"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</row>
    <row r="69" spans="2:46" ht="12.75"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</row>
    <row r="70" spans="2:46" ht="12.75"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</row>
  </sheetData>
  <sheetProtection/>
  <mergeCells count="33">
    <mergeCell ref="U12:U13"/>
    <mergeCell ref="A20:W20"/>
    <mergeCell ref="H12:H13"/>
    <mergeCell ref="E12:G12"/>
    <mergeCell ref="A5:W5"/>
    <mergeCell ref="D12:D13"/>
    <mergeCell ref="W15:W17"/>
    <mergeCell ref="A15:A17"/>
    <mergeCell ref="E30:G30"/>
    <mergeCell ref="A21:W21"/>
    <mergeCell ref="O12:O13"/>
    <mergeCell ref="P12:R12"/>
    <mergeCell ref="T12:T13"/>
    <mergeCell ref="S11:S13"/>
    <mergeCell ref="V12:V13"/>
    <mergeCell ref="D11:G11"/>
    <mergeCell ref="U1:W1"/>
    <mergeCell ref="V2:W2"/>
    <mergeCell ref="A3:W3"/>
    <mergeCell ref="A4:W4"/>
    <mergeCell ref="L12:L13"/>
    <mergeCell ref="B11:B13"/>
    <mergeCell ref="C11:C13"/>
    <mergeCell ref="L11:N11"/>
    <mergeCell ref="W11:W13"/>
    <mergeCell ref="H11:K11"/>
    <mergeCell ref="A6:W6"/>
    <mergeCell ref="T11:V11"/>
    <mergeCell ref="O11:R11"/>
    <mergeCell ref="B7:W7"/>
    <mergeCell ref="M12:N12"/>
    <mergeCell ref="I12:K12"/>
    <mergeCell ref="A11:A13"/>
  </mergeCells>
  <printOptions/>
  <pageMargins left="0.2362204724409449" right="0" top="0.7480314960629921" bottom="0" header="0.31496062992125984" footer="0.31496062992125984"/>
  <pageSetup fitToHeight="2" fitToWidth="1" horizontalDpi="600" verticalDpi="600" orientation="landscape" paperSize="9" scale="5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AT94"/>
  <sheetViews>
    <sheetView zoomScalePageLayoutView="0" workbookViewId="0" topLeftCell="A10">
      <selection activeCell="A1" sqref="A1:W32"/>
    </sheetView>
  </sheetViews>
  <sheetFormatPr defaultColWidth="9.140625" defaultRowHeight="15"/>
  <cols>
    <col min="1" max="1" width="13.57421875" style="2" customWidth="1"/>
    <col min="2" max="2" width="26.57421875" style="2" customWidth="1"/>
    <col min="3" max="3" width="10.7109375" style="2" customWidth="1"/>
    <col min="4" max="4" width="11.28125" style="2" customWidth="1"/>
    <col min="5" max="5" width="8.00390625" style="2" customWidth="1"/>
    <col min="6" max="6" width="11.28125" style="2" customWidth="1"/>
    <col min="7" max="7" width="9.421875" style="2" customWidth="1"/>
    <col min="8" max="8" width="11.28125" style="2" customWidth="1"/>
    <col min="9" max="9" width="8.00390625" style="2" customWidth="1"/>
    <col min="10" max="10" width="10.8515625" style="2" customWidth="1"/>
    <col min="11" max="11" width="9.7109375" style="2" customWidth="1"/>
    <col min="12" max="12" width="11.421875" style="2" customWidth="1"/>
    <col min="13" max="13" width="9.140625" style="2" customWidth="1"/>
    <col min="14" max="14" width="11.8515625" style="2" customWidth="1"/>
    <col min="15" max="15" width="12.00390625" style="2" customWidth="1"/>
    <col min="16" max="16" width="8.28125" style="2" customWidth="1"/>
    <col min="17" max="17" width="10.57421875" style="2" customWidth="1"/>
    <col min="18" max="18" width="10.00390625" style="2" customWidth="1"/>
    <col min="19" max="19" width="12.8515625" style="2" customWidth="1"/>
    <col min="20" max="20" width="7.57421875" style="2" customWidth="1"/>
    <col min="21" max="21" width="10.57421875" style="2" customWidth="1"/>
    <col min="22" max="22" width="10.00390625" style="2" customWidth="1"/>
    <col min="23" max="23" width="14.421875" style="2" customWidth="1"/>
    <col min="24" max="16384" width="9.140625" style="2" customWidth="1"/>
  </cols>
  <sheetData>
    <row r="1" spans="1:23" ht="61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5"/>
      <c r="S1" s="5"/>
      <c r="T1" s="5"/>
      <c r="U1" s="162" t="s">
        <v>92</v>
      </c>
      <c r="V1" s="162"/>
      <c r="W1" s="162"/>
    </row>
    <row r="2" spans="1:46" ht="15" customHeight="1">
      <c r="A2" s="1"/>
      <c r="B2" s="3"/>
      <c r="C2" s="3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35"/>
      <c r="S2" s="35"/>
      <c r="T2" s="35"/>
      <c r="U2" s="46"/>
      <c r="V2" s="219" t="s">
        <v>67</v>
      </c>
      <c r="W2" s="219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</row>
    <row r="3" spans="1:46" ht="13.5" thickBot="1">
      <c r="A3" s="187" t="s">
        <v>41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</row>
    <row r="4" spans="1:46" ht="51" customHeight="1">
      <c r="A4" s="215" t="s">
        <v>158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</row>
    <row r="5" spans="1:46" ht="12.75">
      <c r="A5" s="189" t="s">
        <v>89</v>
      </c>
      <c r="B5" s="189"/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89"/>
      <c r="P5" s="189"/>
      <c r="Q5" s="189"/>
      <c r="R5" s="189"/>
      <c r="S5" s="189"/>
      <c r="T5" s="189"/>
      <c r="U5" s="189"/>
      <c r="V5" s="189"/>
      <c r="W5" s="189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</row>
    <row r="6" spans="1:23" s="43" customFormat="1" ht="14.25">
      <c r="A6" s="174" t="s">
        <v>180</v>
      </c>
      <c r="B6" s="174"/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174"/>
      <c r="R6" s="174"/>
      <c r="S6" s="174"/>
      <c r="T6" s="174"/>
      <c r="U6" s="174"/>
      <c r="V6" s="174"/>
      <c r="W6" s="174"/>
    </row>
    <row r="7" spans="1:23" s="43" customFormat="1" ht="51">
      <c r="A7" s="36" t="s">
        <v>8</v>
      </c>
      <c r="B7" s="217" t="s">
        <v>96</v>
      </c>
      <c r="C7" s="217"/>
      <c r="D7" s="217"/>
      <c r="E7" s="217"/>
      <c r="F7" s="217"/>
      <c r="G7" s="217"/>
      <c r="H7" s="217"/>
      <c r="I7" s="217"/>
      <c r="J7" s="217"/>
      <c r="K7" s="217"/>
      <c r="L7" s="217"/>
      <c r="M7" s="217"/>
      <c r="N7" s="217"/>
      <c r="O7" s="217"/>
      <c r="P7" s="217"/>
      <c r="Q7" s="217"/>
      <c r="R7" s="217"/>
      <c r="S7" s="217"/>
      <c r="T7" s="217"/>
      <c r="U7" s="217"/>
      <c r="V7" s="217"/>
      <c r="W7" s="217"/>
    </row>
    <row r="8" spans="1:23" s="43" customFormat="1" ht="26.25">
      <c r="A8" s="37" t="s">
        <v>1</v>
      </c>
      <c r="B8" s="30" t="s">
        <v>9</v>
      </c>
      <c r="C8" s="30"/>
      <c r="D8" s="17"/>
      <c r="E8" s="17"/>
      <c r="F8" s="31"/>
      <c r="G8" s="31"/>
      <c r="H8" s="17"/>
      <c r="I8" s="17"/>
      <c r="J8" s="31"/>
      <c r="K8" s="31"/>
      <c r="L8" s="31"/>
      <c r="M8" s="31"/>
      <c r="N8" s="12"/>
      <c r="O8" s="54"/>
      <c r="P8" s="54"/>
      <c r="Q8" s="54"/>
      <c r="R8" s="54"/>
      <c r="S8" s="54"/>
      <c r="T8" s="54"/>
      <c r="U8" s="54"/>
      <c r="V8" s="54"/>
      <c r="W8" s="54"/>
    </row>
    <row r="9" spans="1:23" s="43" customFormat="1" ht="26.25">
      <c r="A9" s="37" t="s">
        <v>2</v>
      </c>
      <c r="B9" s="31" t="s">
        <v>107</v>
      </c>
      <c r="C9" s="31"/>
      <c r="D9" s="17"/>
      <c r="E9" s="17"/>
      <c r="F9" s="31"/>
      <c r="G9" s="31"/>
      <c r="H9" s="17"/>
      <c r="I9" s="17"/>
      <c r="J9" s="31"/>
      <c r="K9" s="31"/>
      <c r="L9" s="32"/>
      <c r="M9" s="32"/>
      <c r="N9" s="12"/>
      <c r="O9" s="54"/>
      <c r="P9" s="54"/>
      <c r="Q9" s="54"/>
      <c r="R9" s="54"/>
      <c r="S9" s="54"/>
      <c r="T9" s="54"/>
      <c r="U9" s="54"/>
      <c r="V9" s="54"/>
      <c r="W9" s="54"/>
    </row>
    <row r="10" spans="1:46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</row>
    <row r="11" spans="1:46" ht="63.75" customHeight="1">
      <c r="A11" s="191" t="s">
        <v>42</v>
      </c>
      <c r="B11" s="191" t="s">
        <v>91</v>
      </c>
      <c r="C11" s="191" t="s">
        <v>43</v>
      </c>
      <c r="D11" s="191" t="s">
        <v>152</v>
      </c>
      <c r="E11" s="191"/>
      <c r="F11" s="191"/>
      <c r="G11" s="191"/>
      <c r="H11" s="191" t="s">
        <v>153</v>
      </c>
      <c r="I11" s="191"/>
      <c r="J11" s="191"/>
      <c r="K11" s="191"/>
      <c r="L11" s="191" t="s">
        <v>46</v>
      </c>
      <c r="M11" s="191"/>
      <c r="N11" s="191"/>
      <c r="O11" s="191" t="s">
        <v>47</v>
      </c>
      <c r="P11" s="191"/>
      <c r="Q11" s="191"/>
      <c r="R11" s="191"/>
      <c r="S11" s="170" t="s">
        <v>90</v>
      </c>
      <c r="T11" s="168" t="s">
        <v>3</v>
      </c>
      <c r="U11" s="169"/>
      <c r="V11" s="192"/>
      <c r="W11" s="170" t="s">
        <v>48</v>
      </c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</row>
    <row r="12" spans="1:46" ht="44.25" customHeight="1">
      <c r="A12" s="191"/>
      <c r="B12" s="191"/>
      <c r="C12" s="191"/>
      <c r="D12" s="191" t="s">
        <v>49</v>
      </c>
      <c r="E12" s="168" t="s">
        <v>19</v>
      </c>
      <c r="F12" s="169"/>
      <c r="G12" s="192"/>
      <c r="H12" s="191" t="s">
        <v>49</v>
      </c>
      <c r="I12" s="168" t="s">
        <v>19</v>
      </c>
      <c r="J12" s="169"/>
      <c r="K12" s="192"/>
      <c r="L12" s="191" t="s">
        <v>50</v>
      </c>
      <c r="M12" s="168" t="s">
        <v>19</v>
      </c>
      <c r="N12" s="169"/>
      <c r="O12" s="191" t="s">
        <v>50</v>
      </c>
      <c r="P12" s="168" t="s">
        <v>19</v>
      </c>
      <c r="Q12" s="169"/>
      <c r="R12" s="192"/>
      <c r="S12" s="193"/>
      <c r="T12" s="170" t="s">
        <v>51</v>
      </c>
      <c r="U12" s="191" t="s">
        <v>52</v>
      </c>
      <c r="V12" s="191" t="s">
        <v>53</v>
      </c>
      <c r="W12" s="193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</row>
    <row r="13" spans="1:46" ht="38.25">
      <c r="A13" s="191"/>
      <c r="B13" s="191"/>
      <c r="C13" s="191"/>
      <c r="D13" s="191"/>
      <c r="E13" s="7" t="s">
        <v>51</v>
      </c>
      <c r="F13" s="7" t="s">
        <v>52</v>
      </c>
      <c r="G13" s="7" t="s">
        <v>53</v>
      </c>
      <c r="H13" s="191"/>
      <c r="I13" s="7" t="s">
        <v>51</v>
      </c>
      <c r="J13" s="7" t="s">
        <v>52</v>
      </c>
      <c r="K13" s="7" t="s">
        <v>53</v>
      </c>
      <c r="L13" s="191"/>
      <c r="M13" s="7" t="s">
        <v>51</v>
      </c>
      <c r="N13" s="7" t="s">
        <v>52</v>
      </c>
      <c r="O13" s="191"/>
      <c r="P13" s="7" t="s">
        <v>51</v>
      </c>
      <c r="Q13" s="7" t="s">
        <v>52</v>
      </c>
      <c r="R13" s="7" t="s">
        <v>53</v>
      </c>
      <c r="S13" s="171"/>
      <c r="T13" s="171"/>
      <c r="U13" s="191"/>
      <c r="V13" s="191"/>
      <c r="W13" s="17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</row>
    <row r="14" spans="1:46" ht="12.75">
      <c r="A14" s="7" t="s">
        <v>4</v>
      </c>
      <c r="B14" s="7">
        <v>1</v>
      </c>
      <c r="C14" s="7">
        <v>2</v>
      </c>
      <c r="D14" s="7">
        <v>3</v>
      </c>
      <c r="E14" s="7">
        <v>4</v>
      </c>
      <c r="F14" s="7">
        <v>5</v>
      </c>
      <c r="G14" s="7">
        <v>6</v>
      </c>
      <c r="H14" s="7">
        <v>7</v>
      </c>
      <c r="I14" s="7">
        <v>8</v>
      </c>
      <c r="J14" s="7">
        <v>9</v>
      </c>
      <c r="K14" s="7">
        <v>10</v>
      </c>
      <c r="L14" s="7">
        <v>11</v>
      </c>
      <c r="M14" s="7">
        <v>12</v>
      </c>
      <c r="N14" s="7">
        <v>13</v>
      </c>
      <c r="O14" s="47">
        <v>14</v>
      </c>
      <c r="P14" s="7">
        <v>15</v>
      </c>
      <c r="Q14" s="7">
        <v>16</v>
      </c>
      <c r="R14" s="7">
        <v>17</v>
      </c>
      <c r="S14" s="7">
        <v>18</v>
      </c>
      <c r="T14" s="7">
        <v>19</v>
      </c>
      <c r="U14" s="7">
        <v>20</v>
      </c>
      <c r="V14" s="7">
        <v>21</v>
      </c>
      <c r="W14" s="7">
        <v>22</v>
      </c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</row>
    <row r="15" spans="1:46" ht="69.75" customHeight="1">
      <c r="A15" s="170" t="s">
        <v>95</v>
      </c>
      <c r="B15" s="15" t="s">
        <v>99</v>
      </c>
      <c r="C15" s="7">
        <v>1</v>
      </c>
      <c r="D15" s="79">
        <f>SUM(E15:G15)</f>
        <v>5352600</v>
      </c>
      <c r="E15" s="79">
        <v>0</v>
      </c>
      <c r="F15" s="79">
        <v>4756200</v>
      </c>
      <c r="G15" s="79">
        <v>596400</v>
      </c>
      <c r="H15" s="79">
        <f>SUM(I15:K15)</f>
        <v>5352600</v>
      </c>
      <c r="I15" s="79">
        <v>0</v>
      </c>
      <c r="J15" s="79">
        <v>4756200</v>
      </c>
      <c r="K15" s="79">
        <v>596400</v>
      </c>
      <c r="L15" s="79">
        <f>SUM(M15:N15)</f>
        <v>4756200</v>
      </c>
      <c r="M15" s="79">
        <v>0</v>
      </c>
      <c r="N15" s="79">
        <v>4756200</v>
      </c>
      <c r="O15" s="79">
        <f>SUM(P15:R15)</f>
        <v>5352600</v>
      </c>
      <c r="P15" s="79">
        <v>0</v>
      </c>
      <c r="Q15" s="79">
        <v>4756200</v>
      </c>
      <c r="R15" s="79">
        <v>596400</v>
      </c>
      <c r="S15" s="7">
        <v>1</v>
      </c>
      <c r="T15" s="79">
        <f>I15-P15</f>
        <v>0</v>
      </c>
      <c r="U15" s="79">
        <f>N15-Q15</f>
        <v>0</v>
      </c>
      <c r="V15" s="79">
        <f>K15-R15</f>
        <v>0</v>
      </c>
      <c r="W15" s="164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</row>
    <row r="16" spans="1:46" ht="47.25" customHeight="1">
      <c r="A16" s="171"/>
      <c r="B16" s="15" t="s">
        <v>100</v>
      </c>
      <c r="C16" s="7">
        <v>70</v>
      </c>
      <c r="D16" s="79">
        <f>SUM(E16:G16)</f>
        <v>27280</v>
      </c>
      <c r="E16" s="79">
        <v>0</v>
      </c>
      <c r="F16" s="79">
        <v>24800</v>
      </c>
      <c r="G16" s="79">
        <v>2480</v>
      </c>
      <c r="H16" s="79">
        <f>SUM(I16:K16)</f>
        <v>27280</v>
      </c>
      <c r="I16" s="79">
        <v>0</v>
      </c>
      <c r="J16" s="79">
        <v>24800</v>
      </c>
      <c r="K16" s="79">
        <v>2480</v>
      </c>
      <c r="L16" s="79">
        <f>SUM(M16:N16)</f>
        <v>24800</v>
      </c>
      <c r="M16" s="79">
        <v>0</v>
      </c>
      <c r="N16" s="79">
        <v>24800</v>
      </c>
      <c r="O16" s="79">
        <f>SUM(P16:R16)</f>
        <v>27280</v>
      </c>
      <c r="P16" s="79">
        <v>0</v>
      </c>
      <c r="Q16" s="79">
        <v>24800</v>
      </c>
      <c r="R16" s="79">
        <v>2480</v>
      </c>
      <c r="S16" s="7">
        <v>70</v>
      </c>
      <c r="T16" s="79">
        <f>I16-P16</f>
        <v>0</v>
      </c>
      <c r="U16" s="79">
        <f>N16-Q16</f>
        <v>0</v>
      </c>
      <c r="V16" s="79">
        <f>K16-R16</f>
        <v>0</v>
      </c>
      <c r="W16" s="165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</row>
    <row r="17" spans="1:46" ht="12.75">
      <c r="A17" s="13" t="s">
        <v>12</v>
      </c>
      <c r="B17" s="14"/>
      <c r="C17" s="14"/>
      <c r="D17" s="79">
        <f>SUM(D15:D16)</f>
        <v>5379880</v>
      </c>
      <c r="E17" s="79">
        <f>SUM(E15:E15)</f>
        <v>0</v>
      </c>
      <c r="F17" s="79">
        <f>SUM(F15:F16)</f>
        <v>4781000</v>
      </c>
      <c r="G17" s="79">
        <f>SUM(G15:G16)</f>
        <v>598880</v>
      </c>
      <c r="H17" s="79">
        <f>SUM(H15:H16)</f>
        <v>5379880</v>
      </c>
      <c r="I17" s="79">
        <f>SUM(I15:I15)</f>
        <v>0</v>
      </c>
      <c r="J17" s="79">
        <f>SUM(J15:J16)</f>
        <v>4781000</v>
      </c>
      <c r="K17" s="79">
        <f>SUM(K15:K16)</f>
        <v>598880</v>
      </c>
      <c r="L17" s="79">
        <f>SUM(L15:L16)</f>
        <v>4781000</v>
      </c>
      <c r="M17" s="79">
        <f>SUM(M15:M15)</f>
        <v>0</v>
      </c>
      <c r="N17" s="79">
        <f>SUM(N15:N16)</f>
        <v>4781000</v>
      </c>
      <c r="O17" s="79">
        <f>SUM(O15:O16)</f>
        <v>5379880</v>
      </c>
      <c r="P17" s="79">
        <f>SUM(P15:P15)</f>
        <v>0</v>
      </c>
      <c r="Q17" s="79">
        <f>SUM(Q15:Q16)</f>
        <v>4781000</v>
      </c>
      <c r="R17" s="79">
        <f>SUM(R15:R16)</f>
        <v>598880</v>
      </c>
      <c r="S17" s="79"/>
      <c r="T17" s="79">
        <f>SUM(T15:T15)</f>
        <v>0</v>
      </c>
      <c r="U17" s="79">
        <f>SUM(U15:U16)</f>
        <v>0</v>
      </c>
      <c r="V17" s="79">
        <f>SUM(V15:V15)</f>
        <v>0</v>
      </c>
      <c r="W17" s="14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</row>
    <row r="18" spans="1:46" ht="12.75">
      <c r="A18" s="9"/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</row>
    <row r="19" spans="1:46" ht="12.75">
      <c r="A19" s="190" t="s">
        <v>54</v>
      </c>
      <c r="B19" s="190"/>
      <c r="C19" s="190"/>
      <c r="D19" s="190"/>
      <c r="E19" s="190"/>
      <c r="F19" s="190"/>
      <c r="G19" s="190"/>
      <c r="H19" s="190"/>
      <c r="I19" s="190"/>
      <c r="J19" s="190"/>
      <c r="K19" s="190"/>
      <c r="L19" s="190"/>
      <c r="M19" s="190"/>
      <c r="N19" s="190"/>
      <c r="O19" s="190"/>
      <c r="P19" s="190"/>
      <c r="Q19" s="190"/>
      <c r="R19" s="190"/>
      <c r="S19" s="190"/>
      <c r="T19" s="190"/>
      <c r="U19" s="190"/>
      <c r="V19" s="190"/>
      <c r="W19" s="190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</row>
    <row r="20" spans="1:46" ht="12.75">
      <c r="A20" s="190" t="s">
        <v>55</v>
      </c>
      <c r="B20" s="190"/>
      <c r="C20" s="190"/>
      <c r="D20" s="190"/>
      <c r="E20" s="190"/>
      <c r="F20" s="190"/>
      <c r="G20" s="190"/>
      <c r="H20" s="190"/>
      <c r="I20" s="190"/>
      <c r="J20" s="190"/>
      <c r="K20" s="190"/>
      <c r="L20" s="190"/>
      <c r="M20" s="190"/>
      <c r="N20" s="190"/>
      <c r="O20" s="190"/>
      <c r="P20" s="190"/>
      <c r="Q20" s="190"/>
      <c r="R20" s="190"/>
      <c r="S20" s="190"/>
      <c r="T20" s="190"/>
      <c r="U20" s="190"/>
      <c r="V20" s="190"/>
      <c r="W20" s="190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</row>
    <row r="21" spans="2:3" s="1" customFormat="1" ht="12.75">
      <c r="B21" s="49"/>
      <c r="C21" s="49"/>
    </row>
    <row r="22" spans="1:23" s="1" customFormat="1" ht="12.75">
      <c r="A22" s="50"/>
      <c r="B22" s="50"/>
      <c r="C22" s="50"/>
      <c r="D22" s="50"/>
      <c r="E22" s="50"/>
      <c r="F22" s="50"/>
      <c r="G22" s="50"/>
      <c r="H22" s="51"/>
      <c r="I22" s="51"/>
      <c r="J22" s="51"/>
      <c r="K22" s="51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</row>
    <row r="23" spans="2:23" s="1" customFormat="1" ht="12.75">
      <c r="B23" s="16"/>
      <c r="C23" s="16"/>
      <c r="D23" s="16"/>
      <c r="E23" s="16"/>
      <c r="F23" s="16" t="s">
        <v>167</v>
      </c>
      <c r="G23" s="16"/>
      <c r="H23" s="24"/>
      <c r="I23" s="24"/>
      <c r="J23" s="24"/>
      <c r="K23" s="24"/>
      <c r="N23" s="9"/>
      <c r="Q23" s="16"/>
      <c r="R23" s="16"/>
      <c r="S23" s="16"/>
      <c r="T23" s="16" t="s">
        <v>130</v>
      </c>
      <c r="U23" s="16"/>
      <c r="V23" s="16"/>
      <c r="W23" s="16"/>
    </row>
    <row r="24" spans="17:22" s="1" customFormat="1" ht="12.75">
      <c r="Q24" s="4" t="s">
        <v>101</v>
      </c>
      <c r="R24" s="4"/>
      <c r="S24" s="4"/>
      <c r="T24" s="82" t="s">
        <v>102</v>
      </c>
      <c r="U24" s="4"/>
      <c r="V24" s="4"/>
    </row>
    <row r="25" spans="12:22" s="1" customFormat="1" ht="12.75">
      <c r="L25" s="50"/>
      <c r="M25" s="50"/>
      <c r="N25" s="50"/>
      <c r="O25" s="50"/>
      <c r="P25" s="50"/>
      <c r="Q25" s="50"/>
      <c r="R25" s="50"/>
      <c r="S25" s="50"/>
      <c r="T25" s="51"/>
      <c r="U25" s="4"/>
      <c r="V25" s="4"/>
    </row>
    <row r="26" spans="15:22" s="1" customFormat="1" ht="12.75">
      <c r="O26" s="16"/>
      <c r="P26" s="16"/>
      <c r="Q26" s="16"/>
      <c r="R26" s="16"/>
      <c r="S26" s="16"/>
      <c r="T26" s="9" t="s">
        <v>104</v>
      </c>
      <c r="U26" s="4"/>
      <c r="V26" s="4"/>
    </row>
    <row r="27" spans="7:22" s="1" customFormat="1" ht="12.75">
      <c r="G27" s="4"/>
      <c r="K27" s="4"/>
      <c r="L27" s="4"/>
      <c r="M27" s="4"/>
      <c r="N27" s="4"/>
      <c r="O27" s="4"/>
      <c r="P27" s="4"/>
      <c r="Q27" s="4"/>
      <c r="S27" s="4"/>
      <c r="T27" s="4"/>
      <c r="U27" s="4"/>
      <c r="V27" s="4"/>
    </row>
    <row r="28" spans="1:14" s="50" customFormat="1" ht="12.75" customHeight="1">
      <c r="A28" s="52"/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</row>
    <row r="29" spans="1:14" s="50" customFormat="1" ht="12.75" customHeight="1">
      <c r="A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</row>
    <row r="30" spans="1:7" s="1" customFormat="1" ht="12.75">
      <c r="A30" s="1" t="s">
        <v>106</v>
      </c>
      <c r="B30" s="52" t="s">
        <v>131</v>
      </c>
      <c r="C30" s="53"/>
      <c r="E30" s="218" t="s">
        <v>130</v>
      </c>
      <c r="F30" s="218"/>
      <c r="G30" s="218"/>
    </row>
    <row r="31" spans="2:6" s="1" customFormat="1" ht="20.25">
      <c r="B31" s="83" t="s">
        <v>103</v>
      </c>
      <c r="C31" s="53"/>
      <c r="D31" s="82" t="s">
        <v>110</v>
      </c>
      <c r="F31" s="82" t="s">
        <v>111</v>
      </c>
    </row>
    <row r="32" spans="2:3" s="1" customFormat="1" ht="12.75">
      <c r="B32" s="23" t="s">
        <v>134</v>
      </c>
      <c r="C32" s="53"/>
    </row>
    <row r="33" spans="2:46" ht="12.75">
      <c r="B33" s="45"/>
      <c r="C33" s="45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</row>
    <row r="34" spans="2:46" ht="12.75">
      <c r="B34" s="45"/>
      <c r="C34" s="45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</row>
    <row r="35" spans="2:46" ht="12.75">
      <c r="B35" s="45"/>
      <c r="C35" s="45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</row>
    <row r="36" spans="2:46" ht="12.75">
      <c r="B36" s="45"/>
      <c r="C36" s="45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</row>
    <row r="37" spans="2:46" ht="12.75">
      <c r="B37" s="45"/>
      <c r="C37" s="45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</row>
    <row r="38" spans="2:46" ht="12.75">
      <c r="B38" s="45"/>
      <c r="C38" s="45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</row>
    <row r="39" spans="2:46" ht="12.75">
      <c r="B39" s="45"/>
      <c r="C39" s="45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</row>
    <row r="40" spans="2:46" ht="12.75">
      <c r="B40" s="45"/>
      <c r="C40" s="45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</row>
    <row r="41" spans="2:46" ht="12.75">
      <c r="B41" s="45"/>
      <c r="C41" s="45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</row>
    <row r="42" spans="2:46" ht="12.75">
      <c r="B42" s="45"/>
      <c r="C42" s="45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</row>
    <row r="43" spans="2:46" ht="12.75">
      <c r="B43" s="45"/>
      <c r="C43" s="45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</row>
    <row r="44" spans="2:46" ht="12.75">
      <c r="B44" s="45"/>
      <c r="C44" s="45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</row>
    <row r="45" spans="2:46" ht="12.75">
      <c r="B45" s="45"/>
      <c r="C45" s="45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</row>
    <row r="46" spans="2:46" ht="12.75">
      <c r="B46" s="45"/>
      <c r="C46" s="45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</row>
    <row r="47" spans="2:46" ht="12.75"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</row>
    <row r="48" spans="2:46" ht="12.75"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</row>
    <row r="49" spans="2:46" ht="12.75"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</row>
    <row r="50" spans="2:46" ht="12.75"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</row>
    <row r="51" spans="2:46" ht="12.75"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</row>
    <row r="52" spans="2:46" ht="12.75"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</row>
    <row r="53" spans="2:46" ht="12.75"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</row>
    <row r="54" spans="2:46" ht="12.75"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</row>
    <row r="55" spans="2:46" ht="12.75"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</row>
    <row r="56" spans="2:46" ht="12.75"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</row>
    <row r="57" spans="2:46" ht="12.75"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</row>
    <row r="58" spans="2:46" ht="12.75"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</row>
    <row r="59" spans="2:46" ht="12.75"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</row>
    <row r="60" spans="2:46" ht="12.75"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</row>
    <row r="61" spans="2:46" ht="12.75"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</row>
    <row r="62" spans="2:46" ht="12.75"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</row>
    <row r="63" spans="2:46" ht="12.75"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</row>
    <row r="64" spans="2:46" ht="12.75"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</row>
    <row r="65" spans="2:46" ht="12.75"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</row>
    <row r="66" spans="2:46" ht="12.75"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</row>
    <row r="67" spans="2:46" ht="12.75"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</row>
    <row r="68" spans="2:46" ht="12.75"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</row>
    <row r="69" spans="2:46" ht="12.75"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</row>
    <row r="70" spans="2:46" ht="12.75"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</row>
    <row r="71" spans="2:46" ht="12.75"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</row>
    <row r="72" spans="2:46" ht="12.75"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</row>
    <row r="73" spans="2:46" ht="12.75"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</row>
    <row r="74" spans="2:46" ht="12.75"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</row>
    <row r="75" spans="2:46" ht="12.75"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</row>
    <row r="76" spans="2:46" ht="12.75"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</row>
    <row r="77" spans="2:46" ht="12.75"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</row>
    <row r="78" spans="2:46" ht="12.75"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</row>
    <row r="79" spans="2:46" ht="12.75"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</row>
    <row r="80" spans="2:46" ht="12.75"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</row>
    <row r="81" spans="2:46" ht="12.75"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  <c r="AQ81" s="21"/>
      <c r="AR81" s="21"/>
      <c r="AS81" s="21"/>
      <c r="AT81" s="21"/>
    </row>
    <row r="82" spans="2:46" ht="12.75"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</row>
    <row r="83" spans="2:46" ht="12.75"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</row>
    <row r="84" spans="2:46" ht="12.75"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</row>
    <row r="85" spans="2:46" ht="12.75"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  <c r="AT85" s="21"/>
    </row>
    <row r="86" spans="2:46" ht="12.75"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21"/>
    </row>
    <row r="87" spans="2:46" ht="12.75"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</row>
    <row r="88" spans="2:46" ht="12.75"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  <c r="AT88" s="21"/>
    </row>
    <row r="89" spans="2:46" ht="12.75"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</row>
    <row r="90" spans="2:46" ht="12.75"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21"/>
      <c r="AR90" s="21"/>
      <c r="AS90" s="21"/>
      <c r="AT90" s="21"/>
    </row>
    <row r="91" spans="2:46" ht="12.75"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  <c r="AQ91" s="21"/>
      <c r="AR91" s="21"/>
      <c r="AS91" s="21"/>
      <c r="AT91" s="21"/>
    </row>
    <row r="92" spans="2:46" ht="12.75"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21"/>
      <c r="AO92" s="21"/>
      <c r="AP92" s="21"/>
      <c r="AQ92" s="21"/>
      <c r="AR92" s="21"/>
      <c r="AS92" s="21"/>
      <c r="AT92" s="21"/>
    </row>
    <row r="93" spans="2:46" ht="12.75"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  <c r="AQ93" s="21"/>
      <c r="AR93" s="21"/>
      <c r="AS93" s="21"/>
      <c r="AT93" s="21"/>
    </row>
    <row r="94" spans="2:46" ht="12.75"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1"/>
      <c r="AQ94" s="21"/>
      <c r="AR94" s="21"/>
      <c r="AS94" s="21"/>
      <c r="AT94" s="21"/>
    </row>
  </sheetData>
  <sheetProtection/>
  <mergeCells count="33">
    <mergeCell ref="U1:W1"/>
    <mergeCell ref="V2:W2"/>
    <mergeCell ref="L11:N11"/>
    <mergeCell ref="L12:L13"/>
    <mergeCell ref="M12:N12"/>
    <mergeCell ref="T12:T13"/>
    <mergeCell ref="V12:V13"/>
    <mergeCell ref="E30:G30"/>
    <mergeCell ref="O12:O13"/>
    <mergeCell ref="P12:R12"/>
    <mergeCell ref="A19:W19"/>
    <mergeCell ref="A20:W20"/>
    <mergeCell ref="A15:A16"/>
    <mergeCell ref="B11:B13"/>
    <mergeCell ref="H12:H13"/>
    <mergeCell ref="C11:C13"/>
    <mergeCell ref="A5:W5"/>
    <mergeCell ref="A6:W6"/>
    <mergeCell ref="B7:W7"/>
    <mergeCell ref="W15:W16"/>
    <mergeCell ref="H11:K11"/>
    <mergeCell ref="I12:K12"/>
    <mergeCell ref="A11:A13"/>
    <mergeCell ref="A3:W3"/>
    <mergeCell ref="E12:G12"/>
    <mergeCell ref="W11:W13"/>
    <mergeCell ref="U12:U13"/>
    <mergeCell ref="D12:D13"/>
    <mergeCell ref="D11:G11"/>
    <mergeCell ref="O11:R11"/>
    <mergeCell ref="T11:V11"/>
    <mergeCell ref="S11:S13"/>
    <mergeCell ref="A4:W4"/>
  </mergeCells>
  <printOptions/>
  <pageMargins left="0" right="0" top="0.7480314960629921" bottom="0" header="0.31496062992125984" footer="0.31496062992125984"/>
  <pageSetup horizontalDpi="600" verticalDpi="600" orientation="landscape" paperSize="9" scale="54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T71"/>
  <sheetViews>
    <sheetView zoomScalePageLayoutView="0" workbookViewId="0" topLeftCell="A8">
      <selection activeCell="W15" sqref="W15"/>
    </sheetView>
  </sheetViews>
  <sheetFormatPr defaultColWidth="9.140625" defaultRowHeight="15"/>
  <cols>
    <col min="1" max="1" width="13.57421875" style="2" customWidth="1"/>
    <col min="2" max="2" width="25.7109375" style="2" customWidth="1"/>
    <col min="3" max="3" width="11.7109375" style="2" customWidth="1"/>
    <col min="4" max="4" width="11.140625" style="2" customWidth="1"/>
    <col min="5" max="5" width="8.28125" style="2" customWidth="1"/>
    <col min="6" max="6" width="10.7109375" style="2" customWidth="1"/>
    <col min="7" max="7" width="9.7109375" style="2" customWidth="1"/>
    <col min="8" max="8" width="10.8515625" style="2" customWidth="1"/>
    <col min="9" max="9" width="7.7109375" style="2" customWidth="1"/>
    <col min="10" max="10" width="11.421875" style="2" customWidth="1"/>
    <col min="11" max="11" width="9.7109375" style="2" customWidth="1"/>
    <col min="12" max="12" width="10.7109375" style="2" customWidth="1"/>
    <col min="13" max="13" width="7.57421875" style="2" customWidth="1"/>
    <col min="14" max="14" width="11.57421875" style="2" customWidth="1"/>
    <col min="15" max="15" width="11.00390625" style="2" customWidth="1"/>
    <col min="16" max="16" width="7.28125" style="2" customWidth="1"/>
    <col min="17" max="17" width="10.8515625" style="2" customWidth="1"/>
    <col min="18" max="18" width="10.7109375" style="2" customWidth="1"/>
    <col min="19" max="19" width="12.8515625" style="2" customWidth="1"/>
    <col min="20" max="20" width="7.421875" style="2" customWidth="1"/>
    <col min="21" max="21" width="9.28125" style="2" customWidth="1"/>
    <col min="22" max="22" width="8.140625" style="2" customWidth="1"/>
    <col min="23" max="23" width="14.8515625" style="2" customWidth="1"/>
    <col min="24" max="16384" width="9.140625" style="2" customWidth="1"/>
  </cols>
  <sheetData>
    <row r="1" spans="1:23" ht="64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5"/>
      <c r="S1" s="5"/>
      <c r="T1" s="5"/>
      <c r="U1" s="162" t="s">
        <v>92</v>
      </c>
      <c r="V1" s="162"/>
      <c r="W1" s="162"/>
    </row>
    <row r="2" spans="1:46" ht="15" customHeight="1">
      <c r="A2" s="1"/>
      <c r="B2" s="3"/>
      <c r="C2" s="3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35"/>
      <c r="S2" s="35"/>
      <c r="T2" s="35"/>
      <c r="U2" s="46"/>
      <c r="V2" s="219" t="s">
        <v>67</v>
      </c>
      <c r="W2" s="219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</row>
    <row r="3" spans="1:46" ht="13.5" thickBot="1">
      <c r="A3" s="187" t="s">
        <v>41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</row>
    <row r="4" spans="1:46" ht="51" customHeight="1">
      <c r="A4" s="220" t="s">
        <v>154</v>
      </c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0"/>
      <c r="R4" s="220"/>
      <c r="S4" s="220"/>
      <c r="T4" s="220"/>
      <c r="U4" s="220"/>
      <c r="V4" s="220"/>
      <c r="W4" s="220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</row>
    <row r="5" spans="1:46" ht="12.75">
      <c r="A5" s="189" t="s">
        <v>89</v>
      </c>
      <c r="B5" s="189"/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89"/>
      <c r="P5" s="189"/>
      <c r="Q5" s="189"/>
      <c r="R5" s="189"/>
      <c r="S5" s="189"/>
      <c r="T5" s="189"/>
      <c r="U5" s="189"/>
      <c r="V5" s="189"/>
      <c r="W5" s="189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</row>
    <row r="6" spans="1:23" s="43" customFormat="1" ht="14.25">
      <c r="A6" s="174" t="s">
        <v>180</v>
      </c>
      <c r="B6" s="174"/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174"/>
      <c r="R6" s="174"/>
      <c r="S6" s="174"/>
      <c r="T6" s="174"/>
      <c r="U6" s="174"/>
      <c r="V6" s="174"/>
      <c r="W6" s="174"/>
    </row>
    <row r="7" spans="1:23" s="43" customFormat="1" ht="51">
      <c r="A7" s="36" t="s">
        <v>8</v>
      </c>
      <c r="B7" s="217" t="s">
        <v>96</v>
      </c>
      <c r="C7" s="217"/>
      <c r="D7" s="217"/>
      <c r="E7" s="217"/>
      <c r="F7" s="217"/>
      <c r="G7" s="217"/>
      <c r="H7" s="217"/>
      <c r="I7" s="217"/>
      <c r="J7" s="217"/>
      <c r="K7" s="217"/>
      <c r="L7" s="217"/>
      <c r="M7" s="217"/>
      <c r="N7" s="217"/>
      <c r="O7" s="217"/>
      <c r="P7" s="217"/>
      <c r="Q7" s="217"/>
      <c r="R7" s="217"/>
      <c r="S7" s="217"/>
      <c r="T7" s="217"/>
      <c r="U7" s="217"/>
      <c r="V7" s="217"/>
      <c r="W7" s="217"/>
    </row>
    <row r="8" spans="1:23" s="43" customFormat="1" ht="26.25">
      <c r="A8" s="37" t="s">
        <v>1</v>
      </c>
      <c r="B8" s="30" t="s">
        <v>9</v>
      </c>
      <c r="C8" s="30"/>
      <c r="D8" s="17"/>
      <c r="E8" s="17"/>
      <c r="F8" s="31"/>
      <c r="G8" s="31"/>
      <c r="H8" s="17"/>
      <c r="I8" s="17"/>
      <c r="J8" s="31"/>
      <c r="K8" s="31"/>
      <c r="L8" s="31"/>
      <c r="M8" s="31"/>
      <c r="N8" s="12"/>
      <c r="O8" s="54"/>
      <c r="P8" s="54"/>
      <c r="Q8" s="54"/>
      <c r="R8" s="54"/>
      <c r="S8" s="54"/>
      <c r="T8" s="54"/>
      <c r="U8" s="54"/>
      <c r="V8" s="54"/>
      <c r="W8" s="54"/>
    </row>
    <row r="9" spans="1:23" s="43" customFormat="1" ht="26.25">
      <c r="A9" s="37" t="s">
        <v>2</v>
      </c>
      <c r="B9" s="31" t="s">
        <v>107</v>
      </c>
      <c r="C9" s="31"/>
      <c r="D9" s="17"/>
      <c r="E9" s="17"/>
      <c r="F9" s="31"/>
      <c r="G9" s="31"/>
      <c r="H9" s="17"/>
      <c r="I9" s="17"/>
      <c r="J9" s="31"/>
      <c r="K9" s="31"/>
      <c r="L9" s="32"/>
      <c r="M9" s="32"/>
      <c r="N9" s="12"/>
      <c r="O9" s="54"/>
      <c r="P9" s="54"/>
      <c r="Q9" s="54"/>
      <c r="R9" s="54"/>
      <c r="S9" s="54"/>
      <c r="T9" s="54"/>
      <c r="U9" s="54"/>
      <c r="V9" s="54"/>
      <c r="W9" s="54"/>
    </row>
    <row r="10" spans="1:46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</row>
    <row r="11" spans="1:46" ht="63.75" customHeight="1">
      <c r="A11" s="191" t="s">
        <v>42</v>
      </c>
      <c r="B11" s="191" t="s">
        <v>91</v>
      </c>
      <c r="C11" s="191" t="s">
        <v>43</v>
      </c>
      <c r="D11" s="191" t="s">
        <v>152</v>
      </c>
      <c r="E11" s="191"/>
      <c r="F11" s="191"/>
      <c r="G11" s="191"/>
      <c r="H11" s="191" t="s">
        <v>153</v>
      </c>
      <c r="I11" s="191"/>
      <c r="J11" s="191"/>
      <c r="K11" s="191"/>
      <c r="L11" s="191" t="s">
        <v>46</v>
      </c>
      <c r="M11" s="191"/>
      <c r="N11" s="191"/>
      <c r="O11" s="191" t="s">
        <v>47</v>
      </c>
      <c r="P11" s="191"/>
      <c r="Q11" s="191"/>
      <c r="R11" s="191"/>
      <c r="S11" s="170" t="s">
        <v>90</v>
      </c>
      <c r="T11" s="168" t="s">
        <v>3</v>
      </c>
      <c r="U11" s="169"/>
      <c r="V11" s="192"/>
      <c r="W11" s="170" t="s">
        <v>48</v>
      </c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</row>
    <row r="12" spans="1:46" ht="44.25" customHeight="1">
      <c r="A12" s="191"/>
      <c r="B12" s="191"/>
      <c r="C12" s="191"/>
      <c r="D12" s="191" t="s">
        <v>49</v>
      </c>
      <c r="E12" s="168" t="s">
        <v>19</v>
      </c>
      <c r="F12" s="169"/>
      <c r="G12" s="192"/>
      <c r="H12" s="191" t="s">
        <v>49</v>
      </c>
      <c r="I12" s="168" t="s">
        <v>19</v>
      </c>
      <c r="J12" s="169"/>
      <c r="K12" s="192"/>
      <c r="L12" s="191" t="s">
        <v>50</v>
      </c>
      <c r="M12" s="168" t="s">
        <v>19</v>
      </c>
      <c r="N12" s="169"/>
      <c r="O12" s="191" t="s">
        <v>50</v>
      </c>
      <c r="P12" s="168" t="s">
        <v>19</v>
      </c>
      <c r="Q12" s="169"/>
      <c r="R12" s="192"/>
      <c r="S12" s="193"/>
      <c r="T12" s="170" t="s">
        <v>51</v>
      </c>
      <c r="U12" s="191" t="s">
        <v>52</v>
      </c>
      <c r="V12" s="191" t="s">
        <v>53</v>
      </c>
      <c r="W12" s="193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</row>
    <row r="13" spans="1:46" ht="38.25">
      <c r="A13" s="191"/>
      <c r="B13" s="191"/>
      <c r="C13" s="191"/>
      <c r="D13" s="191"/>
      <c r="E13" s="7" t="s">
        <v>51</v>
      </c>
      <c r="F13" s="7" t="s">
        <v>52</v>
      </c>
      <c r="G13" s="7" t="s">
        <v>53</v>
      </c>
      <c r="H13" s="191"/>
      <c r="I13" s="7" t="s">
        <v>51</v>
      </c>
      <c r="J13" s="7" t="s">
        <v>52</v>
      </c>
      <c r="K13" s="7" t="s">
        <v>53</v>
      </c>
      <c r="L13" s="191"/>
      <c r="M13" s="7" t="s">
        <v>51</v>
      </c>
      <c r="N13" s="7" t="s">
        <v>52</v>
      </c>
      <c r="O13" s="191"/>
      <c r="P13" s="7" t="s">
        <v>51</v>
      </c>
      <c r="Q13" s="7" t="s">
        <v>52</v>
      </c>
      <c r="R13" s="7" t="s">
        <v>53</v>
      </c>
      <c r="S13" s="171"/>
      <c r="T13" s="171"/>
      <c r="U13" s="191"/>
      <c r="V13" s="191"/>
      <c r="W13" s="17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</row>
    <row r="14" spans="1:46" ht="12.75">
      <c r="A14" s="7" t="s">
        <v>4</v>
      </c>
      <c r="B14" s="7">
        <v>1</v>
      </c>
      <c r="C14" s="7">
        <v>2</v>
      </c>
      <c r="D14" s="7">
        <v>3</v>
      </c>
      <c r="E14" s="7">
        <v>4</v>
      </c>
      <c r="F14" s="7">
        <v>5</v>
      </c>
      <c r="G14" s="7">
        <v>6</v>
      </c>
      <c r="H14" s="7">
        <v>7</v>
      </c>
      <c r="I14" s="7">
        <v>8</v>
      </c>
      <c r="J14" s="7">
        <v>9</v>
      </c>
      <c r="K14" s="7">
        <v>10</v>
      </c>
      <c r="L14" s="7">
        <v>11</v>
      </c>
      <c r="M14" s="7">
        <v>12</v>
      </c>
      <c r="N14" s="7">
        <v>13</v>
      </c>
      <c r="O14" s="47">
        <v>14</v>
      </c>
      <c r="P14" s="7">
        <v>15</v>
      </c>
      <c r="Q14" s="7">
        <v>16</v>
      </c>
      <c r="R14" s="7">
        <v>17</v>
      </c>
      <c r="S14" s="7">
        <v>18</v>
      </c>
      <c r="T14" s="7">
        <v>19</v>
      </c>
      <c r="U14" s="7">
        <v>20</v>
      </c>
      <c r="V14" s="7">
        <v>21</v>
      </c>
      <c r="W14" s="7">
        <v>22</v>
      </c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</row>
    <row r="15" spans="1:46" ht="218.25" customHeight="1">
      <c r="A15" s="15" t="s">
        <v>95</v>
      </c>
      <c r="B15" s="15" t="s">
        <v>155</v>
      </c>
      <c r="C15" s="7">
        <v>3</v>
      </c>
      <c r="D15" s="79">
        <f>SUM(E15:G15)</f>
        <v>198000</v>
      </c>
      <c r="E15" s="79">
        <v>0</v>
      </c>
      <c r="F15" s="79">
        <v>180000</v>
      </c>
      <c r="G15" s="79">
        <v>18000</v>
      </c>
      <c r="H15" s="79">
        <f>SUM(I15:K15)</f>
        <v>198000</v>
      </c>
      <c r="I15" s="79">
        <v>0</v>
      </c>
      <c r="J15" s="79">
        <v>180000</v>
      </c>
      <c r="K15" s="79">
        <v>18000</v>
      </c>
      <c r="L15" s="79">
        <f>SUM(M15:N15)</f>
        <v>180000</v>
      </c>
      <c r="M15" s="79">
        <v>0</v>
      </c>
      <c r="N15" s="79">
        <v>180000</v>
      </c>
      <c r="O15" s="79">
        <f>SUM(P15:R15)</f>
        <v>186768.5</v>
      </c>
      <c r="P15" s="79">
        <v>0</v>
      </c>
      <c r="Q15" s="79">
        <v>180000</v>
      </c>
      <c r="R15" s="79">
        <v>6768.5</v>
      </c>
      <c r="S15" s="7">
        <v>3</v>
      </c>
      <c r="T15" s="79">
        <f>I15-P15</f>
        <v>0</v>
      </c>
      <c r="U15" s="79">
        <f>N15-Q15</f>
        <v>0</v>
      </c>
      <c r="V15" s="79">
        <f>K15-R15</f>
        <v>11231.5</v>
      </c>
      <c r="W15" s="18" t="s">
        <v>181</v>
      </c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</row>
    <row r="16" spans="1:46" ht="12.75">
      <c r="A16" s="13" t="s">
        <v>12</v>
      </c>
      <c r="B16" s="14"/>
      <c r="C16" s="14"/>
      <c r="D16" s="79">
        <f aca="true" t="shared" si="0" ref="D16:R16">SUM(D15:D15)</f>
        <v>198000</v>
      </c>
      <c r="E16" s="79">
        <f t="shared" si="0"/>
        <v>0</v>
      </c>
      <c r="F16" s="79">
        <f t="shared" si="0"/>
        <v>180000</v>
      </c>
      <c r="G16" s="79">
        <f t="shared" si="0"/>
        <v>18000</v>
      </c>
      <c r="H16" s="79">
        <f t="shared" si="0"/>
        <v>198000</v>
      </c>
      <c r="I16" s="79">
        <f t="shared" si="0"/>
        <v>0</v>
      </c>
      <c r="J16" s="79">
        <f t="shared" si="0"/>
        <v>180000</v>
      </c>
      <c r="K16" s="79">
        <f t="shared" si="0"/>
        <v>18000</v>
      </c>
      <c r="L16" s="79">
        <f t="shared" si="0"/>
        <v>180000</v>
      </c>
      <c r="M16" s="79">
        <f t="shared" si="0"/>
        <v>0</v>
      </c>
      <c r="N16" s="79">
        <f t="shared" si="0"/>
        <v>180000</v>
      </c>
      <c r="O16" s="79">
        <f t="shared" si="0"/>
        <v>186768.5</v>
      </c>
      <c r="P16" s="79">
        <f t="shared" si="0"/>
        <v>0</v>
      </c>
      <c r="Q16" s="79">
        <f t="shared" si="0"/>
        <v>180000</v>
      </c>
      <c r="R16" s="79">
        <f t="shared" si="0"/>
        <v>6768.5</v>
      </c>
      <c r="S16" s="79"/>
      <c r="T16" s="79">
        <f>SUM(T15:T15)</f>
        <v>0</v>
      </c>
      <c r="U16" s="79">
        <f>SUM(U15:U15)</f>
        <v>0</v>
      </c>
      <c r="V16" s="79">
        <f>SUM(V15:V15)</f>
        <v>11231.5</v>
      </c>
      <c r="W16" s="14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</row>
    <row r="17" spans="1:46" ht="12.75">
      <c r="A17" s="9"/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</row>
    <row r="18" spans="1:46" ht="12.75">
      <c r="A18" s="190" t="s">
        <v>54</v>
      </c>
      <c r="B18" s="190"/>
      <c r="C18" s="190"/>
      <c r="D18" s="190"/>
      <c r="E18" s="190"/>
      <c r="F18" s="190"/>
      <c r="G18" s="190"/>
      <c r="H18" s="190"/>
      <c r="I18" s="190"/>
      <c r="J18" s="190"/>
      <c r="K18" s="190"/>
      <c r="L18" s="190"/>
      <c r="M18" s="190"/>
      <c r="N18" s="190"/>
      <c r="O18" s="190"/>
      <c r="P18" s="190"/>
      <c r="Q18" s="190"/>
      <c r="R18" s="190"/>
      <c r="S18" s="190"/>
      <c r="T18" s="190"/>
      <c r="U18" s="190"/>
      <c r="V18" s="190"/>
      <c r="W18" s="190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</row>
    <row r="19" spans="1:46" ht="12.75">
      <c r="A19" s="190" t="s">
        <v>55</v>
      </c>
      <c r="B19" s="190"/>
      <c r="C19" s="190"/>
      <c r="D19" s="190"/>
      <c r="E19" s="190"/>
      <c r="F19" s="190"/>
      <c r="G19" s="190"/>
      <c r="H19" s="190"/>
      <c r="I19" s="190"/>
      <c r="J19" s="190"/>
      <c r="K19" s="190"/>
      <c r="L19" s="190"/>
      <c r="M19" s="190"/>
      <c r="N19" s="190"/>
      <c r="O19" s="190"/>
      <c r="P19" s="190"/>
      <c r="Q19" s="190"/>
      <c r="R19" s="190"/>
      <c r="S19" s="190"/>
      <c r="T19" s="190"/>
      <c r="U19" s="190"/>
      <c r="V19" s="190"/>
      <c r="W19" s="190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</row>
    <row r="20" spans="1:46" ht="6.75" customHeight="1">
      <c r="A20" s="81"/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</row>
    <row r="21" spans="1:23" s="1" customFormat="1" ht="12.75">
      <c r="A21" s="50"/>
      <c r="B21" s="50"/>
      <c r="C21" s="50"/>
      <c r="D21" s="50"/>
      <c r="E21" s="50"/>
      <c r="F21" s="50"/>
      <c r="G21" s="50"/>
      <c r="H21" s="51"/>
      <c r="I21" s="51"/>
      <c r="J21" s="51"/>
      <c r="K21" s="51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</row>
    <row r="22" spans="2:23" s="1" customFormat="1" ht="12.75">
      <c r="B22" s="16"/>
      <c r="C22" s="16"/>
      <c r="D22" s="16"/>
      <c r="E22" s="16"/>
      <c r="F22" s="16" t="s">
        <v>167</v>
      </c>
      <c r="G22" s="16"/>
      <c r="H22" s="24"/>
      <c r="I22" s="24"/>
      <c r="J22" s="24"/>
      <c r="K22" s="24"/>
      <c r="N22" s="9"/>
      <c r="Q22" s="16"/>
      <c r="R22" s="16"/>
      <c r="S22" s="16"/>
      <c r="T22" s="16" t="s">
        <v>130</v>
      </c>
      <c r="U22" s="16"/>
      <c r="V22" s="16"/>
      <c r="W22" s="16"/>
    </row>
    <row r="23" spans="17:22" s="1" customFormat="1" ht="26.25" customHeight="1">
      <c r="Q23" s="4" t="s">
        <v>101</v>
      </c>
      <c r="R23" s="4"/>
      <c r="S23" s="4"/>
      <c r="T23" s="82" t="s">
        <v>102</v>
      </c>
      <c r="U23" s="4"/>
      <c r="V23" s="4"/>
    </row>
    <row r="24" spans="12:22" s="1" customFormat="1" ht="12.75">
      <c r="L24" s="50"/>
      <c r="M24" s="50"/>
      <c r="N24" s="50"/>
      <c r="O24" s="50"/>
      <c r="P24" s="50"/>
      <c r="Q24" s="50"/>
      <c r="R24" s="50"/>
      <c r="S24" s="50"/>
      <c r="T24" s="51"/>
      <c r="U24" s="4"/>
      <c r="V24" s="4"/>
    </row>
    <row r="25" spans="15:22" s="1" customFormat="1" ht="12.75">
      <c r="O25" s="16"/>
      <c r="P25" s="16"/>
      <c r="Q25" s="16"/>
      <c r="R25" s="16"/>
      <c r="S25" s="16"/>
      <c r="T25" s="9" t="s">
        <v>104</v>
      </c>
      <c r="U25" s="4"/>
      <c r="V25" s="4"/>
    </row>
    <row r="26" spans="7:22" s="1" customFormat="1" ht="12.75">
      <c r="G26" s="4"/>
      <c r="K26" s="4"/>
      <c r="L26" s="4"/>
      <c r="M26" s="4"/>
      <c r="N26" s="4"/>
      <c r="O26" s="4"/>
      <c r="P26" s="4"/>
      <c r="Q26" s="4"/>
      <c r="S26" s="4"/>
      <c r="T26" s="4"/>
      <c r="U26" s="4"/>
      <c r="V26" s="4"/>
    </row>
    <row r="27" spans="1:14" s="50" customFormat="1" ht="12.75" customHeight="1">
      <c r="A27" s="52"/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</row>
    <row r="28" spans="1:14" s="50" customFormat="1" ht="12.75" customHeight="1">
      <c r="A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</row>
    <row r="29" spans="1:7" s="1" customFormat="1" ht="12.75">
      <c r="A29" s="1" t="s">
        <v>106</v>
      </c>
      <c r="B29" s="52" t="s">
        <v>133</v>
      </c>
      <c r="C29" s="53"/>
      <c r="E29" s="218" t="s">
        <v>130</v>
      </c>
      <c r="F29" s="218"/>
      <c r="G29" s="218"/>
    </row>
    <row r="30" spans="2:6" s="1" customFormat="1" ht="20.25">
      <c r="B30" s="83" t="s">
        <v>103</v>
      </c>
      <c r="C30" s="53"/>
      <c r="D30" s="82" t="s">
        <v>110</v>
      </c>
      <c r="F30" s="82" t="s">
        <v>111</v>
      </c>
    </row>
    <row r="31" spans="2:3" s="1" customFormat="1" ht="12.75">
      <c r="B31" s="23" t="s">
        <v>134</v>
      </c>
      <c r="C31" s="53"/>
    </row>
    <row r="32" spans="2:46" ht="12.75"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</row>
    <row r="33" spans="2:46" ht="12.75"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</row>
    <row r="34" spans="2:46" ht="12.75"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</row>
    <row r="35" spans="2:46" ht="12.75"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</row>
    <row r="36" spans="2:46" ht="12.75"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</row>
    <row r="37" spans="2:46" ht="12.75"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</row>
    <row r="38" spans="2:46" ht="12.75"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</row>
    <row r="39" spans="2:46" ht="12.75"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</row>
    <row r="40" spans="2:46" ht="12.75"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</row>
    <row r="41" spans="2:46" ht="12.75"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</row>
    <row r="42" spans="2:46" ht="12.75"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</row>
    <row r="43" spans="2:46" ht="12.75"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</row>
    <row r="44" spans="2:46" ht="12.75"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</row>
    <row r="45" spans="2:46" ht="12.75"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</row>
    <row r="46" spans="2:46" ht="12.75"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</row>
    <row r="47" spans="2:46" ht="12.75"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</row>
    <row r="48" spans="2:46" ht="12.75"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</row>
    <row r="49" spans="2:46" ht="12.75"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</row>
    <row r="50" spans="2:46" ht="12.75"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</row>
    <row r="51" spans="2:46" ht="12.75"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</row>
    <row r="52" spans="2:46" ht="12.75"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</row>
    <row r="53" spans="2:46" ht="12.75"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</row>
    <row r="54" spans="2:46" ht="12.75"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</row>
    <row r="55" spans="2:46" ht="12.75"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</row>
    <row r="56" spans="2:46" ht="12.75"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</row>
    <row r="57" spans="2:46" ht="12.75"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</row>
    <row r="58" spans="2:46" ht="12.75"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</row>
    <row r="59" spans="2:46" ht="12.75"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</row>
    <row r="60" spans="2:46" ht="12.75"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</row>
    <row r="61" spans="2:46" ht="12.75"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</row>
    <row r="62" spans="2:46" ht="12.75"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</row>
    <row r="63" spans="2:46" ht="12.75"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</row>
    <row r="64" spans="2:46" ht="12.75"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</row>
    <row r="65" spans="2:46" ht="12.75"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</row>
    <row r="66" spans="2:46" ht="12.75"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</row>
    <row r="67" spans="2:46" ht="12.75"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</row>
    <row r="68" spans="2:46" ht="12.75"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</row>
    <row r="69" spans="2:46" ht="12.75"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</row>
    <row r="70" spans="2:46" ht="12.75"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</row>
    <row r="71" spans="2:46" ht="12.75"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</row>
  </sheetData>
  <sheetProtection/>
  <mergeCells count="31">
    <mergeCell ref="L11:N11"/>
    <mergeCell ref="D11:G11"/>
    <mergeCell ref="A6:W6"/>
    <mergeCell ref="C11:C13"/>
    <mergeCell ref="T11:V11"/>
    <mergeCell ref="U1:W1"/>
    <mergeCell ref="V2:W2"/>
    <mergeCell ref="U12:U13"/>
    <mergeCell ref="B7:W7"/>
    <mergeCell ref="A5:W5"/>
    <mergeCell ref="M12:N12"/>
    <mergeCell ref="W11:W13"/>
    <mergeCell ref="E29:G29"/>
    <mergeCell ref="A19:W19"/>
    <mergeCell ref="O12:O13"/>
    <mergeCell ref="P12:R12"/>
    <mergeCell ref="T12:T13"/>
    <mergeCell ref="O11:R11"/>
    <mergeCell ref="D12:D13"/>
    <mergeCell ref="A18:W18"/>
    <mergeCell ref="S11:S13"/>
    <mergeCell ref="A11:A13"/>
    <mergeCell ref="I12:K12"/>
    <mergeCell ref="A3:W3"/>
    <mergeCell ref="E12:G12"/>
    <mergeCell ref="A4:W4"/>
    <mergeCell ref="B11:B13"/>
    <mergeCell ref="H12:H13"/>
    <mergeCell ref="L12:L13"/>
    <mergeCell ref="H11:K11"/>
    <mergeCell ref="V12:V13"/>
  </mergeCells>
  <printOptions/>
  <pageMargins left="0.25" right="0.29" top="0.75" bottom="0.75" header="0.3" footer="0.3"/>
  <pageSetup fitToHeight="1" fitToWidth="1" horizontalDpi="600" verticalDpi="600" orientation="landscape" paperSize="9" scale="56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T71"/>
  <sheetViews>
    <sheetView zoomScalePageLayoutView="0" workbookViewId="0" topLeftCell="A6">
      <selection activeCell="A1" sqref="A1:W31"/>
    </sheetView>
  </sheetViews>
  <sheetFormatPr defaultColWidth="9.140625" defaultRowHeight="15"/>
  <cols>
    <col min="1" max="1" width="13.57421875" style="2" customWidth="1"/>
    <col min="2" max="2" width="25.00390625" style="2" customWidth="1"/>
    <col min="3" max="3" width="11.140625" style="2" customWidth="1"/>
    <col min="4" max="4" width="10.57421875" style="2" customWidth="1"/>
    <col min="5" max="6" width="9.140625" style="2" customWidth="1"/>
    <col min="7" max="7" width="9.28125" style="2" customWidth="1"/>
    <col min="8" max="8" width="10.421875" style="2" customWidth="1"/>
    <col min="9" max="9" width="9.140625" style="2" customWidth="1"/>
    <col min="10" max="10" width="10.140625" style="2" customWidth="1"/>
    <col min="11" max="11" width="8.8515625" style="2" customWidth="1"/>
    <col min="12" max="12" width="12.7109375" style="2" customWidth="1"/>
    <col min="13" max="13" width="9.8515625" style="2" customWidth="1"/>
    <col min="14" max="14" width="9.57421875" style="2" customWidth="1"/>
    <col min="15" max="15" width="11.00390625" style="2" customWidth="1"/>
    <col min="16" max="16" width="9.140625" style="2" customWidth="1"/>
    <col min="17" max="17" width="9.00390625" style="2" customWidth="1"/>
    <col min="18" max="18" width="9.7109375" style="2" customWidth="1"/>
    <col min="19" max="19" width="12.8515625" style="2" customWidth="1"/>
    <col min="20" max="21" width="9.140625" style="2" customWidth="1"/>
    <col min="22" max="22" width="8.7109375" style="2" customWidth="1"/>
    <col min="23" max="23" width="10.57421875" style="2" customWidth="1"/>
    <col min="24" max="16384" width="9.140625" style="2" customWidth="1"/>
  </cols>
  <sheetData>
    <row r="1" spans="1:23" ht="63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5"/>
      <c r="S1" s="5"/>
      <c r="T1" s="5"/>
      <c r="U1" s="162" t="s">
        <v>92</v>
      </c>
      <c r="V1" s="162"/>
      <c r="W1" s="162"/>
    </row>
    <row r="2" spans="1:46" ht="15" customHeight="1">
      <c r="A2" s="1"/>
      <c r="B2" s="3"/>
      <c r="C2" s="3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35"/>
      <c r="S2" s="35"/>
      <c r="T2" s="35"/>
      <c r="U2" s="46"/>
      <c r="V2" s="219" t="s">
        <v>67</v>
      </c>
      <c r="W2" s="219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</row>
    <row r="3" spans="1:46" ht="13.5" thickBot="1">
      <c r="A3" s="187" t="s">
        <v>41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</row>
    <row r="4" spans="1:46" ht="51" customHeight="1">
      <c r="A4" s="220" t="s">
        <v>139</v>
      </c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0"/>
      <c r="R4" s="220"/>
      <c r="S4" s="220"/>
      <c r="T4" s="220"/>
      <c r="U4" s="220"/>
      <c r="V4" s="220"/>
      <c r="W4" s="220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</row>
    <row r="5" spans="1:46" ht="12.75">
      <c r="A5" s="189" t="s">
        <v>89</v>
      </c>
      <c r="B5" s="189"/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89"/>
      <c r="P5" s="189"/>
      <c r="Q5" s="189"/>
      <c r="R5" s="189"/>
      <c r="S5" s="189"/>
      <c r="T5" s="189"/>
      <c r="U5" s="189"/>
      <c r="V5" s="189"/>
      <c r="W5" s="189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</row>
    <row r="6" spans="1:23" s="43" customFormat="1" ht="14.25">
      <c r="A6" s="174" t="s">
        <v>148</v>
      </c>
      <c r="B6" s="174"/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174"/>
      <c r="R6" s="174"/>
      <c r="S6" s="174"/>
      <c r="T6" s="174"/>
      <c r="U6" s="174"/>
      <c r="V6" s="174"/>
      <c r="W6" s="174"/>
    </row>
    <row r="7" spans="1:23" s="43" customFormat="1" ht="51">
      <c r="A7" s="36" t="s">
        <v>8</v>
      </c>
      <c r="B7" s="217" t="s">
        <v>96</v>
      </c>
      <c r="C7" s="217"/>
      <c r="D7" s="217"/>
      <c r="E7" s="217"/>
      <c r="F7" s="217"/>
      <c r="G7" s="217"/>
      <c r="H7" s="217"/>
      <c r="I7" s="217"/>
      <c r="J7" s="217"/>
      <c r="K7" s="217"/>
      <c r="L7" s="217"/>
      <c r="M7" s="217"/>
      <c r="N7" s="217"/>
      <c r="O7" s="217"/>
      <c r="P7" s="217"/>
      <c r="Q7" s="217"/>
      <c r="R7" s="217"/>
      <c r="S7" s="217"/>
      <c r="T7" s="217"/>
      <c r="U7" s="217"/>
      <c r="V7" s="217"/>
      <c r="W7" s="217"/>
    </row>
    <row r="8" spans="1:23" s="43" customFormat="1" ht="26.25">
      <c r="A8" s="37" t="s">
        <v>1</v>
      </c>
      <c r="B8" s="30" t="s">
        <v>9</v>
      </c>
      <c r="C8" s="30"/>
      <c r="D8" s="17"/>
      <c r="E8" s="17"/>
      <c r="F8" s="31"/>
      <c r="G8" s="31"/>
      <c r="H8" s="17"/>
      <c r="I8" s="17"/>
      <c r="J8" s="31"/>
      <c r="K8" s="31"/>
      <c r="L8" s="31"/>
      <c r="M8" s="31"/>
      <c r="N8" s="12"/>
      <c r="O8" s="54"/>
      <c r="P8" s="54"/>
      <c r="Q8" s="54"/>
      <c r="R8" s="54"/>
      <c r="S8" s="54"/>
      <c r="T8" s="54"/>
      <c r="U8" s="54"/>
      <c r="V8" s="54"/>
      <c r="W8" s="54"/>
    </row>
    <row r="9" spans="1:23" s="43" customFormat="1" ht="26.25">
      <c r="A9" s="37" t="s">
        <v>2</v>
      </c>
      <c r="B9" s="31" t="s">
        <v>107</v>
      </c>
      <c r="C9" s="31"/>
      <c r="D9" s="17"/>
      <c r="E9" s="17"/>
      <c r="F9" s="31"/>
      <c r="G9" s="31"/>
      <c r="H9" s="17"/>
      <c r="I9" s="17"/>
      <c r="J9" s="31"/>
      <c r="K9" s="31"/>
      <c r="L9" s="32"/>
      <c r="M9" s="32"/>
      <c r="N9" s="12"/>
      <c r="O9" s="54"/>
      <c r="P9" s="54"/>
      <c r="Q9" s="54"/>
      <c r="R9" s="54"/>
      <c r="S9" s="54"/>
      <c r="T9" s="54"/>
      <c r="U9" s="54"/>
      <c r="V9" s="54"/>
      <c r="W9" s="54"/>
    </row>
    <row r="10" spans="1:46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</row>
    <row r="11" spans="1:46" ht="63.75" customHeight="1">
      <c r="A11" s="191" t="s">
        <v>42</v>
      </c>
      <c r="B11" s="191" t="s">
        <v>91</v>
      </c>
      <c r="C11" s="191" t="s">
        <v>43</v>
      </c>
      <c r="D11" s="191" t="s">
        <v>97</v>
      </c>
      <c r="E11" s="191"/>
      <c r="F11" s="191"/>
      <c r="G11" s="191"/>
      <c r="H11" s="191" t="s">
        <v>98</v>
      </c>
      <c r="I11" s="191"/>
      <c r="J11" s="191"/>
      <c r="K11" s="191"/>
      <c r="L11" s="191" t="s">
        <v>46</v>
      </c>
      <c r="M11" s="191"/>
      <c r="N11" s="191"/>
      <c r="O11" s="191" t="s">
        <v>47</v>
      </c>
      <c r="P11" s="191"/>
      <c r="Q11" s="191"/>
      <c r="R11" s="191"/>
      <c r="S11" s="170" t="s">
        <v>90</v>
      </c>
      <c r="T11" s="168" t="s">
        <v>3</v>
      </c>
      <c r="U11" s="169"/>
      <c r="V11" s="192"/>
      <c r="W11" s="170" t="s">
        <v>48</v>
      </c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</row>
    <row r="12" spans="1:46" ht="44.25" customHeight="1">
      <c r="A12" s="191"/>
      <c r="B12" s="191"/>
      <c r="C12" s="191"/>
      <c r="D12" s="191" t="s">
        <v>49</v>
      </c>
      <c r="E12" s="168" t="s">
        <v>19</v>
      </c>
      <c r="F12" s="169"/>
      <c r="G12" s="192"/>
      <c r="H12" s="191" t="s">
        <v>49</v>
      </c>
      <c r="I12" s="168" t="s">
        <v>19</v>
      </c>
      <c r="J12" s="169"/>
      <c r="K12" s="192"/>
      <c r="L12" s="191" t="s">
        <v>50</v>
      </c>
      <c r="M12" s="168" t="s">
        <v>19</v>
      </c>
      <c r="N12" s="169"/>
      <c r="O12" s="191" t="s">
        <v>50</v>
      </c>
      <c r="P12" s="168" t="s">
        <v>19</v>
      </c>
      <c r="Q12" s="169"/>
      <c r="R12" s="192"/>
      <c r="S12" s="193"/>
      <c r="T12" s="170" t="s">
        <v>51</v>
      </c>
      <c r="U12" s="191" t="s">
        <v>52</v>
      </c>
      <c r="V12" s="191" t="s">
        <v>53</v>
      </c>
      <c r="W12" s="193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</row>
    <row r="13" spans="1:46" ht="38.25">
      <c r="A13" s="191"/>
      <c r="B13" s="191"/>
      <c r="C13" s="191"/>
      <c r="D13" s="191"/>
      <c r="E13" s="7" t="s">
        <v>51</v>
      </c>
      <c r="F13" s="7" t="s">
        <v>52</v>
      </c>
      <c r="G13" s="7" t="s">
        <v>53</v>
      </c>
      <c r="H13" s="191"/>
      <c r="I13" s="7" t="s">
        <v>51</v>
      </c>
      <c r="J13" s="7" t="s">
        <v>52</v>
      </c>
      <c r="K13" s="7" t="s">
        <v>53</v>
      </c>
      <c r="L13" s="191"/>
      <c r="M13" s="7" t="s">
        <v>51</v>
      </c>
      <c r="N13" s="7" t="s">
        <v>52</v>
      </c>
      <c r="O13" s="191"/>
      <c r="P13" s="7" t="s">
        <v>51</v>
      </c>
      <c r="Q13" s="7" t="s">
        <v>52</v>
      </c>
      <c r="R13" s="7" t="s">
        <v>53</v>
      </c>
      <c r="S13" s="171"/>
      <c r="T13" s="171"/>
      <c r="U13" s="191"/>
      <c r="V13" s="191"/>
      <c r="W13" s="17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</row>
    <row r="14" spans="1:46" ht="12.75">
      <c r="A14" s="7" t="s">
        <v>4</v>
      </c>
      <c r="B14" s="7">
        <v>1</v>
      </c>
      <c r="C14" s="7">
        <v>2</v>
      </c>
      <c r="D14" s="7">
        <v>3</v>
      </c>
      <c r="E14" s="7">
        <v>4</v>
      </c>
      <c r="F14" s="7">
        <v>5</v>
      </c>
      <c r="G14" s="7">
        <v>6</v>
      </c>
      <c r="H14" s="7">
        <v>7</v>
      </c>
      <c r="I14" s="7">
        <v>8</v>
      </c>
      <c r="J14" s="7">
        <v>9</v>
      </c>
      <c r="K14" s="7">
        <v>10</v>
      </c>
      <c r="L14" s="7">
        <v>11</v>
      </c>
      <c r="M14" s="7">
        <v>12</v>
      </c>
      <c r="N14" s="7">
        <v>13</v>
      </c>
      <c r="O14" s="47">
        <v>14</v>
      </c>
      <c r="P14" s="7">
        <v>15</v>
      </c>
      <c r="Q14" s="7">
        <v>16</v>
      </c>
      <c r="R14" s="7">
        <v>17</v>
      </c>
      <c r="S14" s="7">
        <v>18</v>
      </c>
      <c r="T14" s="7">
        <v>19</v>
      </c>
      <c r="U14" s="7">
        <v>20</v>
      </c>
      <c r="V14" s="7">
        <v>21</v>
      </c>
      <c r="W14" s="7">
        <v>22</v>
      </c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</row>
    <row r="15" spans="1:46" ht="105.75" customHeight="1">
      <c r="A15" s="15" t="s">
        <v>95</v>
      </c>
      <c r="B15" s="15" t="s">
        <v>125</v>
      </c>
      <c r="C15" s="7">
        <v>1</v>
      </c>
      <c r="D15" s="79">
        <f>SUM(E15:G15)</f>
        <v>1800000</v>
      </c>
      <c r="E15" s="79">
        <v>540300</v>
      </c>
      <c r="F15" s="79">
        <v>918000</v>
      </c>
      <c r="G15" s="79">
        <v>341700</v>
      </c>
      <c r="H15" s="79">
        <f>SUM(I15:K15)</f>
        <v>1800000</v>
      </c>
      <c r="I15" s="79">
        <v>540300</v>
      </c>
      <c r="J15" s="79">
        <v>918000</v>
      </c>
      <c r="K15" s="79">
        <v>341700</v>
      </c>
      <c r="L15" s="79">
        <f>SUM(M15:N15)</f>
        <v>1458300</v>
      </c>
      <c r="M15" s="79">
        <v>540300</v>
      </c>
      <c r="N15" s="79">
        <v>918000</v>
      </c>
      <c r="O15" s="79">
        <f>SUM(P15:R15)</f>
        <v>1800000</v>
      </c>
      <c r="P15" s="79">
        <v>540300</v>
      </c>
      <c r="Q15" s="79">
        <v>918000</v>
      </c>
      <c r="R15" s="79">
        <v>341700</v>
      </c>
      <c r="S15" s="7">
        <v>1</v>
      </c>
      <c r="T15" s="79">
        <f>I15-P15</f>
        <v>0</v>
      </c>
      <c r="U15" s="79">
        <f>N15-Q15</f>
        <v>0</v>
      </c>
      <c r="V15" s="79">
        <f>K15-R15</f>
        <v>0</v>
      </c>
      <c r="W15" s="18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</row>
    <row r="16" spans="1:46" ht="12.75">
      <c r="A16" s="13" t="s">
        <v>12</v>
      </c>
      <c r="B16" s="14"/>
      <c r="C16" s="14"/>
      <c r="D16" s="80">
        <f aca="true" t="shared" si="0" ref="D16:R16">SUM(D15:D15)</f>
        <v>1800000</v>
      </c>
      <c r="E16" s="80">
        <f t="shared" si="0"/>
        <v>540300</v>
      </c>
      <c r="F16" s="80">
        <f t="shared" si="0"/>
        <v>918000</v>
      </c>
      <c r="G16" s="80">
        <f t="shared" si="0"/>
        <v>341700</v>
      </c>
      <c r="H16" s="80">
        <f t="shared" si="0"/>
        <v>1800000</v>
      </c>
      <c r="I16" s="80">
        <f t="shared" si="0"/>
        <v>540300</v>
      </c>
      <c r="J16" s="80">
        <f t="shared" si="0"/>
        <v>918000</v>
      </c>
      <c r="K16" s="80">
        <f t="shared" si="0"/>
        <v>341700</v>
      </c>
      <c r="L16" s="80">
        <f t="shared" si="0"/>
        <v>1458300</v>
      </c>
      <c r="M16" s="80">
        <f t="shared" si="0"/>
        <v>540300</v>
      </c>
      <c r="N16" s="80">
        <f t="shared" si="0"/>
        <v>918000</v>
      </c>
      <c r="O16" s="80">
        <f t="shared" si="0"/>
        <v>1800000</v>
      </c>
      <c r="P16" s="80">
        <f t="shared" si="0"/>
        <v>540300</v>
      </c>
      <c r="Q16" s="80">
        <f t="shared" si="0"/>
        <v>918000</v>
      </c>
      <c r="R16" s="80">
        <f t="shared" si="0"/>
        <v>341700</v>
      </c>
      <c r="S16" s="80"/>
      <c r="T16" s="80">
        <f>SUM(T15:T15)</f>
        <v>0</v>
      </c>
      <c r="U16" s="80">
        <f>SUM(U15:U15)</f>
        <v>0</v>
      </c>
      <c r="V16" s="80">
        <f>SUM(V15:V15)</f>
        <v>0</v>
      </c>
      <c r="W16" s="14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</row>
    <row r="17" spans="1:46" ht="12.75">
      <c r="A17" s="9"/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</row>
    <row r="18" spans="1:46" ht="12.75">
      <c r="A18" s="190" t="s">
        <v>54</v>
      </c>
      <c r="B18" s="190"/>
      <c r="C18" s="190"/>
      <c r="D18" s="190"/>
      <c r="E18" s="190"/>
      <c r="F18" s="190"/>
      <c r="G18" s="190"/>
      <c r="H18" s="190"/>
      <c r="I18" s="190"/>
      <c r="J18" s="190"/>
      <c r="K18" s="190"/>
      <c r="L18" s="190"/>
      <c r="M18" s="190"/>
      <c r="N18" s="190"/>
      <c r="O18" s="190"/>
      <c r="P18" s="190"/>
      <c r="Q18" s="190"/>
      <c r="R18" s="190"/>
      <c r="S18" s="190"/>
      <c r="T18" s="190"/>
      <c r="U18" s="190"/>
      <c r="V18" s="190"/>
      <c r="W18" s="190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</row>
    <row r="19" spans="1:46" ht="12.75">
      <c r="A19" s="190" t="s">
        <v>55</v>
      </c>
      <c r="B19" s="190"/>
      <c r="C19" s="190"/>
      <c r="D19" s="190"/>
      <c r="E19" s="190"/>
      <c r="F19" s="190"/>
      <c r="G19" s="190"/>
      <c r="H19" s="190"/>
      <c r="I19" s="190"/>
      <c r="J19" s="190"/>
      <c r="K19" s="190"/>
      <c r="L19" s="190"/>
      <c r="M19" s="190"/>
      <c r="N19" s="190"/>
      <c r="O19" s="190"/>
      <c r="P19" s="190"/>
      <c r="Q19" s="190"/>
      <c r="R19" s="190"/>
      <c r="S19" s="190"/>
      <c r="T19" s="190"/>
      <c r="U19" s="190"/>
      <c r="V19" s="190"/>
      <c r="W19" s="190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</row>
    <row r="20" spans="1:46" ht="6.75" customHeight="1">
      <c r="A20" s="81"/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</row>
    <row r="21" spans="1:23" s="1" customFormat="1" ht="12.75">
      <c r="A21" s="50"/>
      <c r="B21" s="50"/>
      <c r="C21" s="50"/>
      <c r="D21" s="50"/>
      <c r="E21" s="50"/>
      <c r="F21" s="50"/>
      <c r="G21" s="50"/>
      <c r="H21" s="51"/>
      <c r="I21" s="51"/>
      <c r="J21" s="51"/>
      <c r="K21" s="51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</row>
    <row r="22" spans="2:23" s="1" customFormat="1" ht="12.75">
      <c r="B22" s="16"/>
      <c r="C22" s="16"/>
      <c r="D22" s="16"/>
      <c r="E22" s="16"/>
      <c r="F22" s="16" t="s">
        <v>123</v>
      </c>
      <c r="G22" s="16"/>
      <c r="H22" s="24"/>
      <c r="I22" s="24"/>
      <c r="J22" s="24"/>
      <c r="K22" s="24"/>
      <c r="N22" s="9"/>
      <c r="Q22" s="16"/>
      <c r="R22" s="16"/>
      <c r="S22" s="16"/>
      <c r="T22" s="16" t="s">
        <v>130</v>
      </c>
      <c r="U22" s="16"/>
      <c r="V22" s="16"/>
      <c r="W22" s="16"/>
    </row>
    <row r="23" spans="17:22" s="1" customFormat="1" ht="12.75">
      <c r="Q23" s="4" t="s">
        <v>101</v>
      </c>
      <c r="R23" s="4"/>
      <c r="S23" s="4"/>
      <c r="T23" s="82" t="s">
        <v>102</v>
      </c>
      <c r="U23" s="4"/>
      <c r="V23" s="4"/>
    </row>
    <row r="24" spans="12:22" s="1" customFormat="1" ht="12.75">
      <c r="L24" s="50"/>
      <c r="M24" s="50"/>
      <c r="N24" s="50"/>
      <c r="O24" s="50"/>
      <c r="P24" s="50"/>
      <c r="Q24" s="50"/>
      <c r="R24" s="50"/>
      <c r="S24" s="50"/>
      <c r="T24" s="51"/>
      <c r="U24" s="4"/>
      <c r="V24" s="4"/>
    </row>
    <row r="25" spans="15:22" s="1" customFormat="1" ht="12.75">
      <c r="O25" s="16"/>
      <c r="P25" s="16"/>
      <c r="Q25" s="16"/>
      <c r="R25" s="16"/>
      <c r="S25" s="16"/>
      <c r="T25" s="9" t="s">
        <v>104</v>
      </c>
      <c r="U25" s="4"/>
      <c r="V25" s="4"/>
    </row>
    <row r="26" spans="7:22" s="1" customFormat="1" ht="12.75">
      <c r="G26" s="4"/>
      <c r="K26" s="4"/>
      <c r="L26" s="4"/>
      <c r="M26" s="4"/>
      <c r="N26" s="4"/>
      <c r="O26" s="4"/>
      <c r="P26" s="4"/>
      <c r="Q26" s="4"/>
      <c r="S26" s="4"/>
      <c r="T26" s="4"/>
      <c r="U26" s="4"/>
      <c r="V26" s="4"/>
    </row>
    <row r="27" spans="1:14" s="50" customFormat="1" ht="12.75" customHeight="1">
      <c r="A27" s="52"/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</row>
    <row r="28" spans="1:14" s="50" customFormat="1" ht="12.75" customHeight="1">
      <c r="A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</row>
    <row r="29" spans="1:7" s="1" customFormat="1" ht="12.75">
      <c r="A29" s="1" t="s">
        <v>106</v>
      </c>
      <c r="B29" s="52" t="s">
        <v>131</v>
      </c>
      <c r="C29" s="53"/>
      <c r="E29" s="218" t="s">
        <v>129</v>
      </c>
      <c r="F29" s="218"/>
      <c r="G29" s="218"/>
    </row>
    <row r="30" spans="2:6" s="1" customFormat="1" ht="20.25">
      <c r="B30" s="83" t="s">
        <v>103</v>
      </c>
      <c r="C30" s="53"/>
      <c r="D30" s="82" t="s">
        <v>110</v>
      </c>
      <c r="F30" s="82" t="s">
        <v>111</v>
      </c>
    </row>
    <row r="31" spans="2:3" s="1" customFormat="1" ht="12.75">
      <c r="B31" s="23" t="s">
        <v>105</v>
      </c>
      <c r="C31" s="53"/>
    </row>
    <row r="32" spans="2:46" ht="12.75"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</row>
    <row r="33" spans="2:46" ht="12.75"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</row>
    <row r="34" spans="2:46" ht="12.75"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</row>
    <row r="35" spans="2:46" ht="12.75"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</row>
    <row r="36" spans="2:46" ht="12.75"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</row>
    <row r="37" spans="2:46" ht="12.75"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</row>
    <row r="38" spans="2:46" ht="12.75"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</row>
    <row r="39" spans="2:46" ht="12.75"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</row>
    <row r="40" spans="2:46" ht="12.75"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</row>
    <row r="41" spans="2:46" ht="12.75"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</row>
    <row r="42" spans="2:46" ht="12.75"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</row>
    <row r="43" spans="2:46" ht="12.75"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</row>
    <row r="44" spans="2:46" ht="12.75"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</row>
    <row r="45" spans="2:46" ht="12.75"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</row>
    <row r="46" spans="2:46" ht="12.75"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</row>
    <row r="47" spans="2:46" ht="12.75"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</row>
    <row r="48" spans="2:46" ht="12.75"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</row>
    <row r="49" spans="2:46" ht="12.75"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</row>
    <row r="50" spans="2:46" ht="12.75"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</row>
    <row r="51" spans="2:46" ht="12.75"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</row>
    <row r="52" spans="2:46" ht="12.75"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</row>
    <row r="53" spans="2:46" ht="12.75"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</row>
    <row r="54" spans="2:46" ht="12.75"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</row>
    <row r="55" spans="2:46" ht="12.75"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</row>
    <row r="56" spans="2:46" ht="12.75"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</row>
    <row r="57" spans="2:46" ht="12.75"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</row>
    <row r="58" spans="2:46" ht="12.75"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</row>
    <row r="59" spans="2:46" ht="12.75"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</row>
    <row r="60" spans="2:46" ht="12.75"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</row>
    <row r="61" spans="2:46" ht="12.75"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</row>
    <row r="62" spans="2:46" ht="12.75"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</row>
    <row r="63" spans="2:46" ht="12.75"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</row>
    <row r="64" spans="2:46" ht="12.75"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</row>
    <row r="65" spans="2:46" ht="12.75"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</row>
    <row r="66" spans="2:46" ht="12.75"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</row>
    <row r="67" spans="2:46" ht="12.75"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</row>
    <row r="68" spans="2:46" ht="12.75"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</row>
    <row r="69" spans="2:46" ht="12.75"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</row>
    <row r="70" spans="2:46" ht="12.75"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</row>
    <row r="71" spans="2:46" ht="12.75"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</row>
  </sheetData>
  <sheetProtection/>
  <mergeCells count="31">
    <mergeCell ref="B11:B13"/>
    <mergeCell ref="A3:W3"/>
    <mergeCell ref="B7:W7"/>
    <mergeCell ref="V12:V13"/>
    <mergeCell ref="H12:H13"/>
    <mergeCell ref="I12:K12"/>
    <mergeCell ref="A6:W6"/>
    <mergeCell ref="A4:W4"/>
    <mergeCell ref="C11:C13"/>
    <mergeCell ref="A5:W5"/>
    <mergeCell ref="H11:K11"/>
    <mergeCell ref="S11:S13"/>
    <mergeCell ref="T11:V11"/>
    <mergeCell ref="D11:G11"/>
    <mergeCell ref="A19:W19"/>
    <mergeCell ref="U1:W1"/>
    <mergeCell ref="V2:W2"/>
    <mergeCell ref="L11:N11"/>
    <mergeCell ref="L12:L13"/>
    <mergeCell ref="M12:N12"/>
    <mergeCell ref="D12:D13"/>
    <mergeCell ref="A18:W18"/>
    <mergeCell ref="A11:A13"/>
    <mergeCell ref="O11:R11"/>
    <mergeCell ref="U12:U13"/>
    <mergeCell ref="E29:G29"/>
    <mergeCell ref="O12:O13"/>
    <mergeCell ref="P12:R12"/>
    <mergeCell ref="T12:T13"/>
    <mergeCell ref="E12:G12"/>
    <mergeCell ref="W11:W13"/>
  </mergeCells>
  <printOptions/>
  <pageMargins left="0.25" right="0.29" top="0.75" bottom="0.75" header="0.3" footer="0.3"/>
  <pageSetup fitToHeight="1" fitToWidth="1" horizontalDpi="600" verticalDpi="600" orientation="landscape" paperSize="9" scale="57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T67"/>
  <sheetViews>
    <sheetView zoomScalePageLayoutView="0" workbookViewId="0" topLeftCell="A13">
      <selection activeCell="A1" sqref="A1:W30"/>
    </sheetView>
  </sheetViews>
  <sheetFormatPr defaultColWidth="9.140625" defaultRowHeight="15"/>
  <cols>
    <col min="1" max="1" width="14.8515625" style="2" customWidth="1"/>
    <col min="2" max="2" width="19.00390625" style="2" customWidth="1"/>
    <col min="3" max="3" width="11.57421875" style="2" customWidth="1"/>
    <col min="4" max="4" width="11.00390625" style="2" customWidth="1"/>
    <col min="5" max="5" width="10.57421875" style="2" customWidth="1"/>
    <col min="6" max="6" width="10.28125" style="2" customWidth="1"/>
    <col min="7" max="7" width="10.140625" style="2" customWidth="1"/>
    <col min="8" max="8" width="10.7109375" style="2" customWidth="1"/>
    <col min="9" max="9" width="10.8515625" style="2" customWidth="1"/>
    <col min="10" max="10" width="11.28125" style="2" customWidth="1"/>
    <col min="11" max="11" width="9.28125" style="2" customWidth="1"/>
    <col min="12" max="12" width="10.57421875" style="2" customWidth="1"/>
    <col min="13" max="14" width="10.7109375" style="2" customWidth="1"/>
    <col min="15" max="15" width="10.57421875" style="2" customWidth="1"/>
    <col min="16" max="16" width="11.140625" style="2" customWidth="1"/>
    <col min="17" max="17" width="10.7109375" style="2" customWidth="1"/>
    <col min="18" max="18" width="9.8515625" style="2" customWidth="1"/>
    <col min="19" max="19" width="12.8515625" style="2" customWidth="1"/>
    <col min="20" max="20" width="10.28125" style="2" customWidth="1"/>
    <col min="21" max="21" width="10.421875" style="2" customWidth="1"/>
    <col min="22" max="22" width="9.7109375" style="2" customWidth="1"/>
    <col min="23" max="23" width="10.57421875" style="2" customWidth="1"/>
    <col min="24" max="16384" width="9.140625" style="2" customWidth="1"/>
  </cols>
  <sheetData>
    <row r="1" spans="1:23" ht="60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5"/>
      <c r="S1" s="5"/>
      <c r="T1" s="5"/>
      <c r="U1" s="162" t="s">
        <v>92</v>
      </c>
      <c r="V1" s="162"/>
      <c r="W1" s="162"/>
    </row>
    <row r="2" spans="1:46" ht="15" customHeight="1">
      <c r="A2" s="1"/>
      <c r="B2" s="3"/>
      <c r="C2" s="3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35"/>
      <c r="S2" s="35"/>
      <c r="T2" s="35"/>
      <c r="U2" s="46"/>
      <c r="V2" s="219" t="s">
        <v>67</v>
      </c>
      <c r="W2" s="219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</row>
    <row r="3" spans="1:46" ht="13.5" thickBot="1">
      <c r="A3" s="187" t="s">
        <v>41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</row>
    <row r="4" spans="1:46" ht="51" customHeight="1">
      <c r="A4" s="220" t="s">
        <v>140</v>
      </c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0"/>
      <c r="R4" s="220"/>
      <c r="S4" s="220"/>
      <c r="T4" s="220"/>
      <c r="U4" s="220"/>
      <c r="V4" s="220"/>
      <c r="W4" s="220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</row>
    <row r="5" spans="1:46" ht="12.75">
      <c r="A5" s="189" t="s">
        <v>89</v>
      </c>
      <c r="B5" s="189"/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89"/>
      <c r="P5" s="189"/>
      <c r="Q5" s="189"/>
      <c r="R5" s="189"/>
      <c r="S5" s="189"/>
      <c r="T5" s="189"/>
      <c r="U5" s="189"/>
      <c r="V5" s="189"/>
      <c r="W5" s="189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</row>
    <row r="6" spans="1:23" s="43" customFormat="1" ht="14.25">
      <c r="A6" s="174" t="s">
        <v>148</v>
      </c>
      <c r="B6" s="174"/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174"/>
      <c r="R6" s="174"/>
      <c r="S6" s="174"/>
      <c r="T6" s="174"/>
      <c r="U6" s="174"/>
      <c r="V6" s="174"/>
      <c r="W6" s="174"/>
    </row>
    <row r="7" spans="1:23" s="43" customFormat="1" ht="51">
      <c r="A7" s="36" t="s">
        <v>8</v>
      </c>
      <c r="B7" s="217" t="s">
        <v>96</v>
      </c>
      <c r="C7" s="217"/>
      <c r="D7" s="217"/>
      <c r="E7" s="217"/>
      <c r="F7" s="217"/>
      <c r="G7" s="217"/>
      <c r="H7" s="217"/>
      <c r="I7" s="217"/>
      <c r="J7" s="217"/>
      <c r="K7" s="217"/>
      <c r="L7" s="217"/>
      <c r="M7" s="217"/>
      <c r="N7" s="217"/>
      <c r="O7" s="217"/>
      <c r="P7" s="217"/>
      <c r="Q7" s="217"/>
      <c r="R7" s="217"/>
      <c r="S7" s="217"/>
      <c r="T7" s="217"/>
      <c r="U7" s="217"/>
      <c r="V7" s="217"/>
      <c r="W7" s="217"/>
    </row>
    <row r="8" spans="1:23" s="43" customFormat="1" ht="15">
      <c r="A8" s="37" t="s">
        <v>1</v>
      </c>
      <c r="B8" s="30" t="s">
        <v>9</v>
      </c>
      <c r="C8" s="30"/>
      <c r="D8" s="17"/>
      <c r="E8" s="17"/>
      <c r="F8" s="31"/>
      <c r="G8" s="31"/>
      <c r="H8" s="17"/>
      <c r="I8" s="17"/>
      <c r="J8" s="31"/>
      <c r="K8" s="31"/>
      <c r="L8" s="31"/>
      <c r="M8" s="31"/>
      <c r="N8" s="12"/>
      <c r="O8" s="54"/>
      <c r="P8" s="54"/>
      <c r="Q8" s="54"/>
      <c r="R8" s="54"/>
      <c r="S8" s="54"/>
      <c r="T8" s="54"/>
      <c r="U8" s="54"/>
      <c r="V8" s="54"/>
      <c r="W8" s="54"/>
    </row>
    <row r="9" spans="1:23" s="43" customFormat="1" ht="26.25">
      <c r="A9" s="37" t="s">
        <v>2</v>
      </c>
      <c r="B9" s="31" t="s">
        <v>107</v>
      </c>
      <c r="C9" s="31"/>
      <c r="D9" s="17"/>
      <c r="E9" s="17"/>
      <c r="F9" s="31"/>
      <c r="G9" s="31"/>
      <c r="H9" s="17"/>
      <c r="I9" s="17"/>
      <c r="J9" s="31"/>
      <c r="K9" s="31"/>
      <c r="L9" s="32"/>
      <c r="M9" s="32"/>
      <c r="N9" s="12"/>
      <c r="O9" s="54"/>
      <c r="P9" s="54"/>
      <c r="Q9" s="54"/>
      <c r="R9" s="54"/>
      <c r="S9" s="54"/>
      <c r="T9" s="54"/>
      <c r="U9" s="54"/>
      <c r="V9" s="54"/>
      <c r="W9" s="54"/>
    </row>
    <row r="10" spans="1:46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</row>
    <row r="11" spans="1:46" ht="63.75" customHeight="1">
      <c r="A11" s="191" t="s">
        <v>42</v>
      </c>
      <c r="B11" s="191" t="s">
        <v>91</v>
      </c>
      <c r="C11" s="191" t="s">
        <v>43</v>
      </c>
      <c r="D11" s="191" t="s">
        <v>97</v>
      </c>
      <c r="E11" s="191"/>
      <c r="F11" s="191"/>
      <c r="G11" s="191"/>
      <c r="H11" s="191" t="s">
        <v>98</v>
      </c>
      <c r="I11" s="191"/>
      <c r="J11" s="191"/>
      <c r="K11" s="191"/>
      <c r="L11" s="191" t="s">
        <v>46</v>
      </c>
      <c r="M11" s="191"/>
      <c r="N11" s="191"/>
      <c r="O11" s="191" t="s">
        <v>47</v>
      </c>
      <c r="P11" s="191"/>
      <c r="Q11" s="191"/>
      <c r="R11" s="191"/>
      <c r="S11" s="170" t="s">
        <v>90</v>
      </c>
      <c r="T11" s="168" t="s">
        <v>3</v>
      </c>
      <c r="U11" s="169"/>
      <c r="V11" s="192"/>
      <c r="W11" s="170" t="s">
        <v>48</v>
      </c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</row>
    <row r="12" spans="1:46" ht="44.25" customHeight="1">
      <c r="A12" s="191"/>
      <c r="B12" s="191"/>
      <c r="C12" s="191"/>
      <c r="D12" s="191" t="s">
        <v>49</v>
      </c>
      <c r="E12" s="168" t="s">
        <v>19</v>
      </c>
      <c r="F12" s="169"/>
      <c r="G12" s="192"/>
      <c r="H12" s="191" t="s">
        <v>49</v>
      </c>
      <c r="I12" s="168" t="s">
        <v>19</v>
      </c>
      <c r="J12" s="169"/>
      <c r="K12" s="192"/>
      <c r="L12" s="191" t="s">
        <v>50</v>
      </c>
      <c r="M12" s="168" t="s">
        <v>19</v>
      </c>
      <c r="N12" s="169"/>
      <c r="O12" s="191" t="s">
        <v>50</v>
      </c>
      <c r="P12" s="168" t="s">
        <v>19</v>
      </c>
      <c r="Q12" s="169"/>
      <c r="R12" s="192"/>
      <c r="S12" s="193"/>
      <c r="T12" s="170" t="s">
        <v>51</v>
      </c>
      <c r="U12" s="191" t="s">
        <v>52</v>
      </c>
      <c r="V12" s="191" t="s">
        <v>53</v>
      </c>
      <c r="W12" s="193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</row>
    <row r="13" spans="1:46" ht="25.5">
      <c r="A13" s="191"/>
      <c r="B13" s="191"/>
      <c r="C13" s="191"/>
      <c r="D13" s="191"/>
      <c r="E13" s="7" t="s">
        <v>51</v>
      </c>
      <c r="F13" s="7" t="s">
        <v>52</v>
      </c>
      <c r="G13" s="7" t="s">
        <v>53</v>
      </c>
      <c r="H13" s="191"/>
      <c r="I13" s="7" t="s">
        <v>51</v>
      </c>
      <c r="J13" s="7" t="s">
        <v>52</v>
      </c>
      <c r="K13" s="7" t="s">
        <v>53</v>
      </c>
      <c r="L13" s="191"/>
      <c r="M13" s="7" t="s">
        <v>51</v>
      </c>
      <c r="N13" s="7" t="s">
        <v>52</v>
      </c>
      <c r="O13" s="191"/>
      <c r="P13" s="7" t="s">
        <v>51</v>
      </c>
      <c r="Q13" s="7" t="s">
        <v>52</v>
      </c>
      <c r="R13" s="7" t="s">
        <v>53</v>
      </c>
      <c r="S13" s="171"/>
      <c r="T13" s="171"/>
      <c r="U13" s="191"/>
      <c r="V13" s="191"/>
      <c r="W13" s="17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</row>
    <row r="14" spans="1:46" ht="12.75">
      <c r="A14" s="7" t="s">
        <v>4</v>
      </c>
      <c r="B14" s="7">
        <v>1</v>
      </c>
      <c r="C14" s="7">
        <v>2</v>
      </c>
      <c r="D14" s="7">
        <v>3</v>
      </c>
      <c r="E14" s="7">
        <v>4</v>
      </c>
      <c r="F14" s="7">
        <v>5</v>
      </c>
      <c r="G14" s="7">
        <v>6</v>
      </c>
      <c r="H14" s="7">
        <v>7</v>
      </c>
      <c r="I14" s="7">
        <v>8</v>
      </c>
      <c r="J14" s="7">
        <v>9</v>
      </c>
      <c r="K14" s="7">
        <v>10</v>
      </c>
      <c r="L14" s="7">
        <v>11</v>
      </c>
      <c r="M14" s="7">
        <v>12</v>
      </c>
      <c r="N14" s="7">
        <v>13</v>
      </c>
      <c r="O14" s="47">
        <v>14</v>
      </c>
      <c r="P14" s="7">
        <v>15</v>
      </c>
      <c r="Q14" s="7">
        <v>16</v>
      </c>
      <c r="R14" s="7">
        <v>17</v>
      </c>
      <c r="S14" s="7">
        <v>18</v>
      </c>
      <c r="T14" s="7">
        <v>19</v>
      </c>
      <c r="U14" s="7">
        <v>20</v>
      </c>
      <c r="V14" s="7">
        <v>21</v>
      </c>
      <c r="W14" s="7">
        <v>22</v>
      </c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</row>
    <row r="15" spans="1:46" ht="104.25" customHeight="1">
      <c r="A15" s="96" t="s">
        <v>95</v>
      </c>
      <c r="B15" s="98" t="s">
        <v>126</v>
      </c>
      <c r="C15" s="7">
        <v>1</v>
      </c>
      <c r="D15" s="97">
        <f>SUM(E15:G15)</f>
        <v>2800000</v>
      </c>
      <c r="E15" s="97">
        <v>1300000</v>
      </c>
      <c r="F15" s="97">
        <v>1200000</v>
      </c>
      <c r="G15" s="97">
        <v>300000</v>
      </c>
      <c r="H15" s="97">
        <f>SUM(I15:K15)</f>
        <v>2800000</v>
      </c>
      <c r="I15" s="97">
        <v>1300000</v>
      </c>
      <c r="J15" s="97">
        <v>1200000</v>
      </c>
      <c r="K15" s="97">
        <v>300000</v>
      </c>
      <c r="L15" s="97">
        <f>SUM(M15:N15)</f>
        <v>2500000</v>
      </c>
      <c r="M15" s="97">
        <v>1300000</v>
      </c>
      <c r="N15" s="97">
        <v>1200000</v>
      </c>
      <c r="O15" s="97">
        <f>SUM(P15:R15)</f>
        <v>2800000</v>
      </c>
      <c r="P15" s="97">
        <v>1300000</v>
      </c>
      <c r="Q15" s="97">
        <v>1200000</v>
      </c>
      <c r="R15" s="97">
        <v>300000</v>
      </c>
      <c r="S15" s="7">
        <v>1</v>
      </c>
      <c r="T15" s="97">
        <f>I15-P15</f>
        <v>0</v>
      </c>
      <c r="U15" s="97">
        <f>N15-Q15</f>
        <v>0</v>
      </c>
      <c r="V15" s="97">
        <f>K15-R15</f>
        <v>0</v>
      </c>
      <c r="W15" s="18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</row>
    <row r="16" spans="1:46" ht="12.75">
      <c r="A16" s="13" t="s">
        <v>12</v>
      </c>
      <c r="B16" s="14"/>
      <c r="C16" s="14"/>
      <c r="D16" s="80">
        <f aca="true" t="shared" si="0" ref="D16:R16">SUM(D15:D15)</f>
        <v>2800000</v>
      </c>
      <c r="E16" s="80">
        <f t="shared" si="0"/>
        <v>1300000</v>
      </c>
      <c r="F16" s="80">
        <f t="shared" si="0"/>
        <v>1200000</v>
      </c>
      <c r="G16" s="80">
        <f t="shared" si="0"/>
        <v>300000</v>
      </c>
      <c r="H16" s="80">
        <f t="shared" si="0"/>
        <v>2800000</v>
      </c>
      <c r="I16" s="80">
        <f t="shared" si="0"/>
        <v>1300000</v>
      </c>
      <c r="J16" s="80">
        <f t="shared" si="0"/>
        <v>1200000</v>
      </c>
      <c r="K16" s="80">
        <f t="shared" si="0"/>
        <v>300000</v>
      </c>
      <c r="L16" s="80">
        <f t="shared" si="0"/>
        <v>2500000</v>
      </c>
      <c r="M16" s="80">
        <f t="shared" si="0"/>
        <v>1300000</v>
      </c>
      <c r="N16" s="80">
        <f t="shared" si="0"/>
        <v>1200000</v>
      </c>
      <c r="O16" s="80">
        <f t="shared" si="0"/>
        <v>2800000</v>
      </c>
      <c r="P16" s="80">
        <f t="shared" si="0"/>
        <v>1300000</v>
      </c>
      <c r="Q16" s="80">
        <f t="shared" si="0"/>
        <v>1200000</v>
      </c>
      <c r="R16" s="80">
        <f t="shared" si="0"/>
        <v>300000</v>
      </c>
      <c r="S16" s="80"/>
      <c r="T16" s="80">
        <f>SUM(T15:T15)</f>
        <v>0</v>
      </c>
      <c r="U16" s="80">
        <f>SUM(U15:U15)</f>
        <v>0</v>
      </c>
      <c r="V16" s="80">
        <f>SUM(V15:V15)</f>
        <v>0</v>
      </c>
      <c r="W16" s="14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</row>
    <row r="17" spans="1:46" ht="12.75">
      <c r="A17" s="9"/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</row>
    <row r="18" spans="1:46" ht="12.75">
      <c r="A18" s="190" t="s">
        <v>54</v>
      </c>
      <c r="B18" s="190"/>
      <c r="C18" s="190"/>
      <c r="D18" s="190"/>
      <c r="E18" s="190"/>
      <c r="F18" s="190"/>
      <c r="G18" s="190"/>
      <c r="H18" s="190"/>
      <c r="I18" s="190"/>
      <c r="J18" s="190"/>
      <c r="K18" s="190"/>
      <c r="L18" s="190"/>
      <c r="M18" s="190"/>
      <c r="N18" s="190"/>
      <c r="O18" s="190"/>
      <c r="P18" s="190"/>
      <c r="Q18" s="190"/>
      <c r="R18" s="190"/>
      <c r="S18" s="190"/>
      <c r="T18" s="190"/>
      <c r="U18" s="190"/>
      <c r="V18" s="190"/>
      <c r="W18" s="190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</row>
    <row r="19" spans="1:46" ht="12.75">
      <c r="A19" s="190" t="s">
        <v>55</v>
      </c>
      <c r="B19" s="190"/>
      <c r="C19" s="190"/>
      <c r="D19" s="190"/>
      <c r="E19" s="190"/>
      <c r="F19" s="190"/>
      <c r="G19" s="190"/>
      <c r="H19" s="190"/>
      <c r="I19" s="190"/>
      <c r="J19" s="190"/>
      <c r="K19" s="190"/>
      <c r="L19" s="190"/>
      <c r="M19" s="190"/>
      <c r="N19" s="190"/>
      <c r="O19" s="190"/>
      <c r="P19" s="190"/>
      <c r="Q19" s="190"/>
      <c r="R19" s="190"/>
      <c r="S19" s="190"/>
      <c r="T19" s="190"/>
      <c r="U19" s="190"/>
      <c r="V19" s="190"/>
      <c r="W19" s="190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</row>
    <row r="20" spans="1:23" s="1" customFormat="1" ht="12.75">
      <c r="A20" s="50"/>
      <c r="B20" s="50"/>
      <c r="C20" s="50"/>
      <c r="D20" s="50"/>
      <c r="E20" s="50"/>
      <c r="F20" s="50"/>
      <c r="G20" s="50"/>
      <c r="H20" s="51"/>
      <c r="I20" s="51"/>
      <c r="J20" s="51"/>
      <c r="K20" s="51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</row>
    <row r="21" spans="2:23" s="1" customFormat="1" ht="12.75">
      <c r="B21" s="16"/>
      <c r="C21" s="16"/>
      <c r="D21" s="16"/>
      <c r="E21" s="16"/>
      <c r="F21" s="16" t="s">
        <v>123</v>
      </c>
      <c r="G21" s="16"/>
      <c r="H21" s="24"/>
      <c r="I21" s="24"/>
      <c r="J21" s="24"/>
      <c r="K21" s="24"/>
      <c r="N21" s="9"/>
      <c r="Q21" s="16"/>
      <c r="R21" s="16"/>
      <c r="S21" s="16"/>
      <c r="T21" s="16" t="s">
        <v>130</v>
      </c>
      <c r="U21" s="16"/>
      <c r="V21" s="16"/>
      <c r="W21" s="16"/>
    </row>
    <row r="22" spans="17:22" s="1" customFormat="1" ht="12.75">
      <c r="Q22" s="4" t="s">
        <v>101</v>
      </c>
      <c r="R22" s="4"/>
      <c r="S22" s="4"/>
      <c r="T22" s="82" t="s">
        <v>102</v>
      </c>
      <c r="U22" s="4"/>
      <c r="V22" s="4"/>
    </row>
    <row r="23" spans="12:22" s="1" customFormat="1" ht="12.75">
      <c r="L23" s="50"/>
      <c r="M23" s="50"/>
      <c r="N23" s="50"/>
      <c r="O23" s="50"/>
      <c r="P23" s="50"/>
      <c r="Q23" s="50"/>
      <c r="R23" s="50"/>
      <c r="S23" s="50"/>
      <c r="T23" s="51"/>
      <c r="U23" s="4"/>
      <c r="V23" s="4"/>
    </row>
    <row r="24" spans="15:22" s="1" customFormat="1" ht="12.75">
      <c r="O24" s="16"/>
      <c r="P24" s="16"/>
      <c r="Q24" s="16"/>
      <c r="R24" s="16"/>
      <c r="S24" s="16"/>
      <c r="T24" s="9" t="s">
        <v>104</v>
      </c>
      <c r="U24" s="4"/>
      <c r="V24" s="4"/>
    </row>
    <row r="25" spans="7:22" s="1" customFormat="1" ht="12.75">
      <c r="G25" s="4"/>
      <c r="K25" s="4"/>
      <c r="L25" s="4"/>
      <c r="M25" s="4"/>
      <c r="N25" s="4"/>
      <c r="O25" s="4"/>
      <c r="P25" s="4"/>
      <c r="Q25" s="4"/>
      <c r="S25" s="4"/>
      <c r="T25" s="4"/>
      <c r="U25" s="4"/>
      <c r="V25" s="4"/>
    </row>
    <row r="26" spans="1:14" s="50" customFormat="1" ht="12.75" customHeight="1">
      <c r="A26" s="52"/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</row>
    <row r="27" spans="1:14" s="50" customFormat="1" ht="12.75" customHeight="1">
      <c r="A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</row>
    <row r="28" spans="1:7" s="1" customFormat="1" ht="12.75">
      <c r="A28" s="1" t="s">
        <v>106</v>
      </c>
      <c r="B28" s="52" t="s">
        <v>131</v>
      </c>
      <c r="C28" s="53"/>
      <c r="E28" s="218" t="s">
        <v>129</v>
      </c>
      <c r="F28" s="218"/>
      <c r="G28" s="218"/>
    </row>
    <row r="29" spans="2:6" s="1" customFormat="1" ht="20.25">
      <c r="B29" s="83" t="s">
        <v>103</v>
      </c>
      <c r="C29" s="53"/>
      <c r="D29" s="82" t="s">
        <v>110</v>
      </c>
      <c r="F29" s="82" t="s">
        <v>111</v>
      </c>
    </row>
    <row r="30" spans="2:3" s="1" customFormat="1" ht="12.75">
      <c r="B30" s="23" t="s">
        <v>105</v>
      </c>
      <c r="C30" s="53"/>
    </row>
    <row r="31" spans="2:46" ht="12.75"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</row>
    <row r="32" spans="2:46" ht="12.75"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</row>
    <row r="33" spans="2:46" ht="12.75"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</row>
    <row r="34" spans="2:46" ht="12.75"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</row>
    <row r="35" spans="2:46" ht="12.75"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</row>
    <row r="36" spans="2:46" ht="12.75"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</row>
    <row r="37" spans="2:46" ht="12.75"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</row>
    <row r="38" spans="2:46" ht="12.75"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</row>
    <row r="39" spans="2:46" ht="12.75"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</row>
    <row r="40" spans="2:46" ht="12.75"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</row>
    <row r="41" spans="2:46" ht="12.75"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</row>
    <row r="42" spans="2:46" ht="12.75"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</row>
    <row r="43" spans="2:46" ht="12.75"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</row>
    <row r="44" spans="2:46" ht="12.75"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</row>
    <row r="45" spans="2:46" ht="12.75"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</row>
    <row r="46" spans="2:46" ht="12.75"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</row>
    <row r="47" spans="2:46" ht="12.75"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</row>
    <row r="48" spans="2:46" ht="12.75"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</row>
    <row r="49" spans="2:46" ht="12.75"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</row>
    <row r="50" spans="2:46" ht="12.75"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</row>
    <row r="51" spans="2:46" ht="12.75"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</row>
    <row r="52" spans="2:46" ht="12.75"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</row>
    <row r="53" spans="2:46" ht="12.75"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</row>
    <row r="54" spans="2:46" ht="12.75"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</row>
    <row r="55" spans="2:46" ht="12.75"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</row>
    <row r="56" spans="2:46" ht="12.75"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</row>
    <row r="57" spans="2:46" ht="12.75"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</row>
    <row r="58" spans="2:46" ht="12.75"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</row>
    <row r="59" spans="2:46" ht="12.75"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</row>
    <row r="60" spans="2:46" ht="12.75"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</row>
    <row r="61" spans="2:46" ht="12.75"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</row>
    <row r="62" spans="2:46" ht="12.75"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</row>
    <row r="63" spans="2:46" ht="12.75"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</row>
    <row r="64" spans="2:46" ht="12.75"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</row>
    <row r="65" spans="2:46" ht="12.75"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</row>
    <row r="66" spans="2:46" ht="12.75"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</row>
    <row r="67" spans="2:46" ht="12.75"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</row>
  </sheetData>
  <sheetProtection/>
  <mergeCells count="31">
    <mergeCell ref="D11:G11"/>
    <mergeCell ref="H12:H13"/>
    <mergeCell ref="A3:W3"/>
    <mergeCell ref="O11:R11"/>
    <mergeCell ref="C11:C13"/>
    <mergeCell ref="H11:K11"/>
    <mergeCell ref="T11:V11"/>
    <mergeCell ref="B7:W7"/>
    <mergeCell ref="D12:D13"/>
    <mergeCell ref="A5:W5"/>
    <mergeCell ref="A11:A13"/>
    <mergeCell ref="T12:T13"/>
    <mergeCell ref="E12:G12"/>
    <mergeCell ref="A18:W18"/>
    <mergeCell ref="B11:B13"/>
    <mergeCell ref="S11:S13"/>
    <mergeCell ref="U1:W1"/>
    <mergeCell ref="V2:W2"/>
    <mergeCell ref="L11:N11"/>
    <mergeCell ref="L12:L13"/>
    <mergeCell ref="M12:N12"/>
    <mergeCell ref="W11:W13"/>
    <mergeCell ref="A4:W4"/>
    <mergeCell ref="U12:U13"/>
    <mergeCell ref="A6:W6"/>
    <mergeCell ref="I12:K12"/>
    <mergeCell ref="E28:G28"/>
    <mergeCell ref="O12:O13"/>
    <mergeCell ref="P12:R12"/>
    <mergeCell ref="A19:W19"/>
    <mergeCell ref="V12:V13"/>
  </mergeCells>
  <printOptions/>
  <pageMargins left="0.25" right="0.29" top="0.75" bottom="0.75" header="0.3" footer="0.3"/>
  <pageSetup fitToHeight="1" fitToWidth="1" horizontalDpi="600" verticalDpi="600" orientation="landscape" paperSize="9" scale="5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T71"/>
  <sheetViews>
    <sheetView tabSelected="1" zoomScalePageLayoutView="0" workbookViewId="0" topLeftCell="A13">
      <selection activeCell="P35" sqref="P35"/>
    </sheetView>
  </sheetViews>
  <sheetFormatPr defaultColWidth="9.140625" defaultRowHeight="15"/>
  <cols>
    <col min="1" max="1" width="13.57421875" style="2" customWidth="1"/>
    <col min="2" max="2" width="18.28125" style="2" customWidth="1"/>
    <col min="3" max="3" width="11.140625" style="2" customWidth="1"/>
    <col min="4" max="4" width="11.8515625" style="2" customWidth="1"/>
    <col min="5" max="5" width="10.8515625" style="2" customWidth="1"/>
    <col min="6" max="6" width="12.00390625" style="2" customWidth="1"/>
    <col min="7" max="7" width="10.8515625" style="2" customWidth="1"/>
    <col min="8" max="9" width="11.421875" style="2" customWidth="1"/>
    <col min="10" max="10" width="11.8515625" style="2" customWidth="1"/>
    <col min="11" max="11" width="10.57421875" style="2" customWidth="1"/>
    <col min="12" max="12" width="12.00390625" style="2" customWidth="1"/>
    <col min="13" max="13" width="11.7109375" style="2" customWidth="1"/>
    <col min="14" max="14" width="11.8515625" style="2" customWidth="1"/>
    <col min="15" max="15" width="11.7109375" style="2" customWidth="1"/>
    <col min="16" max="16" width="11.421875" style="2" customWidth="1"/>
    <col min="17" max="17" width="12.8515625" style="2" customWidth="1"/>
    <col min="18" max="18" width="11.421875" style="2" customWidth="1"/>
    <col min="19" max="19" width="12.8515625" style="2" customWidth="1"/>
    <col min="20" max="20" width="8.8515625" style="2" customWidth="1"/>
    <col min="21" max="21" width="12.7109375" style="2" customWidth="1"/>
    <col min="22" max="22" width="11.28125" style="2" customWidth="1"/>
    <col min="23" max="23" width="12.8515625" style="2" customWidth="1"/>
    <col min="24" max="16384" width="9.140625" style="2" customWidth="1"/>
  </cols>
  <sheetData>
    <row r="1" spans="1:23" ht="61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5"/>
      <c r="S1" s="5"/>
      <c r="T1" s="5"/>
      <c r="U1" s="162" t="s">
        <v>92</v>
      </c>
      <c r="V1" s="162"/>
      <c r="W1" s="162"/>
    </row>
    <row r="2" spans="1:46" ht="15" customHeight="1">
      <c r="A2" s="1"/>
      <c r="B2" s="3"/>
      <c r="C2" s="3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35"/>
      <c r="S2" s="35"/>
      <c r="T2" s="35"/>
      <c r="U2" s="46"/>
      <c r="V2" s="219" t="s">
        <v>67</v>
      </c>
      <c r="W2" s="219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</row>
    <row r="3" spans="1:46" ht="13.5" thickBot="1">
      <c r="A3" s="187" t="s">
        <v>41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</row>
    <row r="4" spans="1:46" ht="51" customHeight="1">
      <c r="A4" s="220" t="s">
        <v>151</v>
      </c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0"/>
      <c r="R4" s="220"/>
      <c r="S4" s="220"/>
      <c r="T4" s="220"/>
      <c r="U4" s="220"/>
      <c r="V4" s="220"/>
      <c r="W4" s="220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</row>
    <row r="5" spans="1:46" ht="12.75">
      <c r="A5" s="189" t="s">
        <v>89</v>
      </c>
      <c r="B5" s="189"/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89"/>
      <c r="P5" s="189"/>
      <c r="Q5" s="189"/>
      <c r="R5" s="189"/>
      <c r="S5" s="189"/>
      <c r="T5" s="189"/>
      <c r="U5" s="189"/>
      <c r="V5" s="189"/>
      <c r="W5" s="189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</row>
    <row r="6" spans="1:23" s="43" customFormat="1" ht="14.25">
      <c r="A6" s="174" t="s">
        <v>180</v>
      </c>
      <c r="B6" s="174"/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174"/>
      <c r="R6" s="174"/>
      <c r="S6" s="174"/>
      <c r="T6" s="174"/>
      <c r="U6" s="174"/>
      <c r="V6" s="174"/>
      <c r="W6" s="174"/>
    </row>
    <row r="7" spans="1:23" s="43" customFormat="1" ht="51">
      <c r="A7" s="36" t="s">
        <v>8</v>
      </c>
      <c r="B7" s="217" t="s">
        <v>96</v>
      </c>
      <c r="C7" s="217"/>
      <c r="D7" s="217"/>
      <c r="E7" s="217"/>
      <c r="F7" s="217"/>
      <c r="G7" s="217"/>
      <c r="H7" s="217"/>
      <c r="I7" s="217"/>
      <c r="J7" s="217"/>
      <c r="K7" s="217"/>
      <c r="L7" s="217"/>
      <c r="M7" s="217"/>
      <c r="N7" s="217"/>
      <c r="O7" s="217"/>
      <c r="P7" s="217"/>
      <c r="Q7" s="217"/>
      <c r="R7" s="217"/>
      <c r="S7" s="217"/>
      <c r="T7" s="217"/>
      <c r="U7" s="217"/>
      <c r="V7" s="217"/>
      <c r="W7" s="217"/>
    </row>
    <row r="8" spans="1:23" s="43" customFormat="1" ht="26.25">
      <c r="A8" s="37" t="s">
        <v>1</v>
      </c>
      <c r="B8" s="30" t="s">
        <v>9</v>
      </c>
      <c r="C8" s="30"/>
      <c r="D8" s="17"/>
      <c r="E8" s="17"/>
      <c r="F8" s="31"/>
      <c r="G8" s="31"/>
      <c r="H8" s="17"/>
      <c r="I8" s="17"/>
      <c r="J8" s="31"/>
      <c r="K8" s="31"/>
      <c r="L8" s="31"/>
      <c r="M8" s="31"/>
      <c r="N8" s="12"/>
      <c r="O8" s="54"/>
      <c r="P8" s="54"/>
      <c r="Q8" s="54"/>
      <c r="R8" s="54"/>
      <c r="S8" s="54"/>
      <c r="T8" s="54"/>
      <c r="U8" s="54"/>
      <c r="V8" s="54"/>
      <c r="W8" s="54"/>
    </row>
    <row r="9" spans="1:23" s="43" customFormat="1" ht="26.25">
      <c r="A9" s="37" t="s">
        <v>2</v>
      </c>
      <c r="B9" s="31" t="s">
        <v>107</v>
      </c>
      <c r="C9" s="31"/>
      <c r="D9" s="17"/>
      <c r="E9" s="17"/>
      <c r="F9" s="31"/>
      <c r="G9" s="31"/>
      <c r="H9" s="17"/>
      <c r="I9" s="17"/>
      <c r="J9" s="31"/>
      <c r="K9" s="31"/>
      <c r="L9" s="32"/>
      <c r="M9" s="32"/>
      <c r="N9" s="12"/>
      <c r="O9" s="54"/>
      <c r="P9" s="54"/>
      <c r="Q9" s="54"/>
      <c r="R9" s="54"/>
      <c r="S9" s="54"/>
      <c r="T9" s="54"/>
      <c r="U9" s="54"/>
      <c r="V9" s="54"/>
      <c r="W9" s="54"/>
    </row>
    <row r="10" spans="1:46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</row>
    <row r="11" spans="1:46" ht="63.75" customHeight="1">
      <c r="A11" s="191" t="s">
        <v>42</v>
      </c>
      <c r="B11" s="191" t="s">
        <v>91</v>
      </c>
      <c r="C11" s="191" t="s">
        <v>43</v>
      </c>
      <c r="D11" s="191" t="s">
        <v>152</v>
      </c>
      <c r="E11" s="191"/>
      <c r="F11" s="191"/>
      <c r="G11" s="191"/>
      <c r="H11" s="191" t="s">
        <v>153</v>
      </c>
      <c r="I11" s="191"/>
      <c r="J11" s="191"/>
      <c r="K11" s="191"/>
      <c r="L11" s="191" t="s">
        <v>46</v>
      </c>
      <c r="M11" s="191"/>
      <c r="N11" s="191"/>
      <c r="O11" s="191" t="s">
        <v>47</v>
      </c>
      <c r="P11" s="191"/>
      <c r="Q11" s="191"/>
      <c r="R11" s="191"/>
      <c r="S11" s="170" t="s">
        <v>90</v>
      </c>
      <c r="T11" s="168" t="s">
        <v>3</v>
      </c>
      <c r="U11" s="169"/>
      <c r="V11" s="192"/>
      <c r="W11" s="170" t="s">
        <v>48</v>
      </c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</row>
    <row r="12" spans="1:46" ht="44.25" customHeight="1">
      <c r="A12" s="191"/>
      <c r="B12" s="191"/>
      <c r="C12" s="191"/>
      <c r="D12" s="191" t="s">
        <v>49</v>
      </c>
      <c r="E12" s="168" t="s">
        <v>19</v>
      </c>
      <c r="F12" s="169"/>
      <c r="G12" s="192"/>
      <c r="H12" s="191" t="s">
        <v>49</v>
      </c>
      <c r="I12" s="168" t="s">
        <v>19</v>
      </c>
      <c r="J12" s="169"/>
      <c r="K12" s="192"/>
      <c r="L12" s="191" t="s">
        <v>50</v>
      </c>
      <c r="M12" s="168" t="s">
        <v>19</v>
      </c>
      <c r="N12" s="169"/>
      <c r="O12" s="191" t="s">
        <v>50</v>
      </c>
      <c r="P12" s="168" t="s">
        <v>19</v>
      </c>
      <c r="Q12" s="169"/>
      <c r="R12" s="192"/>
      <c r="S12" s="193"/>
      <c r="T12" s="170" t="s">
        <v>51</v>
      </c>
      <c r="U12" s="191" t="s">
        <v>52</v>
      </c>
      <c r="V12" s="191" t="s">
        <v>53</v>
      </c>
      <c r="W12" s="193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</row>
    <row r="13" spans="1:46" ht="25.5">
      <c r="A13" s="191"/>
      <c r="B13" s="191"/>
      <c r="C13" s="191"/>
      <c r="D13" s="191"/>
      <c r="E13" s="7" t="s">
        <v>51</v>
      </c>
      <c r="F13" s="7" t="s">
        <v>52</v>
      </c>
      <c r="G13" s="7" t="s">
        <v>53</v>
      </c>
      <c r="H13" s="191"/>
      <c r="I13" s="7" t="s">
        <v>51</v>
      </c>
      <c r="J13" s="7" t="s">
        <v>52</v>
      </c>
      <c r="K13" s="7" t="s">
        <v>53</v>
      </c>
      <c r="L13" s="191"/>
      <c r="M13" s="7" t="s">
        <v>51</v>
      </c>
      <c r="N13" s="7" t="s">
        <v>52</v>
      </c>
      <c r="O13" s="191"/>
      <c r="P13" s="7" t="s">
        <v>51</v>
      </c>
      <c r="Q13" s="7" t="s">
        <v>52</v>
      </c>
      <c r="R13" s="7" t="s">
        <v>53</v>
      </c>
      <c r="S13" s="171"/>
      <c r="T13" s="171"/>
      <c r="U13" s="191"/>
      <c r="V13" s="191"/>
      <c r="W13" s="17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</row>
    <row r="14" spans="1:46" ht="12.75">
      <c r="A14" s="7" t="s">
        <v>4</v>
      </c>
      <c r="B14" s="7">
        <v>1</v>
      </c>
      <c r="C14" s="7">
        <v>2</v>
      </c>
      <c r="D14" s="7">
        <v>3</v>
      </c>
      <c r="E14" s="7">
        <v>4</v>
      </c>
      <c r="F14" s="7">
        <v>5</v>
      </c>
      <c r="G14" s="7">
        <v>6</v>
      </c>
      <c r="H14" s="7">
        <v>7</v>
      </c>
      <c r="I14" s="7">
        <v>8</v>
      </c>
      <c r="J14" s="7">
        <v>9</v>
      </c>
      <c r="K14" s="7">
        <v>10</v>
      </c>
      <c r="L14" s="7">
        <v>11</v>
      </c>
      <c r="M14" s="7">
        <v>12</v>
      </c>
      <c r="N14" s="7">
        <v>13</v>
      </c>
      <c r="O14" s="47">
        <v>14</v>
      </c>
      <c r="P14" s="7">
        <v>15</v>
      </c>
      <c r="Q14" s="7">
        <v>16</v>
      </c>
      <c r="R14" s="7">
        <v>17</v>
      </c>
      <c r="S14" s="7">
        <v>18</v>
      </c>
      <c r="T14" s="7">
        <v>19</v>
      </c>
      <c r="U14" s="7">
        <v>20</v>
      </c>
      <c r="V14" s="7">
        <v>21</v>
      </c>
      <c r="W14" s="7">
        <v>22</v>
      </c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</row>
    <row r="15" spans="1:46" s="154" customFormat="1" ht="183" customHeight="1">
      <c r="A15" s="142" t="s">
        <v>95</v>
      </c>
      <c r="B15" s="142" t="s">
        <v>147</v>
      </c>
      <c r="C15" s="120">
        <v>1</v>
      </c>
      <c r="D15" s="119">
        <f>SUM(E15:G15)</f>
        <v>71408260</v>
      </c>
      <c r="E15" s="119">
        <v>0</v>
      </c>
      <c r="F15" s="119">
        <v>64267500</v>
      </c>
      <c r="G15" s="119">
        <v>7140760</v>
      </c>
      <c r="H15" s="119">
        <f>SUM(I15:K15)</f>
        <v>71408260</v>
      </c>
      <c r="I15" s="119">
        <v>0</v>
      </c>
      <c r="J15" s="119">
        <v>64267500</v>
      </c>
      <c r="K15" s="119">
        <v>7140760</v>
      </c>
      <c r="L15" s="119">
        <f>SUM(M15:N15)</f>
        <v>64267500</v>
      </c>
      <c r="M15" s="119">
        <v>0</v>
      </c>
      <c r="N15" s="119">
        <v>64267500</v>
      </c>
      <c r="O15" s="119">
        <f>SUM(P15:R15)</f>
        <v>71407669.29</v>
      </c>
      <c r="P15" s="119">
        <v>0</v>
      </c>
      <c r="Q15" s="119">
        <v>64267500</v>
      </c>
      <c r="R15" s="119">
        <v>7140169.29</v>
      </c>
      <c r="S15" s="120">
        <v>1</v>
      </c>
      <c r="T15" s="119">
        <f>I15-P15</f>
        <v>0</v>
      </c>
      <c r="U15" s="119">
        <f>N15-Q15</f>
        <v>0</v>
      </c>
      <c r="V15" s="119">
        <f>G15-R15</f>
        <v>590.7099999999627</v>
      </c>
      <c r="W15" s="120" t="s">
        <v>183</v>
      </c>
      <c r="X15" s="153"/>
      <c r="Y15" s="153"/>
      <c r="Z15" s="153"/>
      <c r="AA15" s="153"/>
      <c r="AB15" s="153"/>
      <c r="AC15" s="153"/>
      <c r="AD15" s="153"/>
      <c r="AE15" s="153"/>
      <c r="AF15" s="153"/>
      <c r="AG15" s="153"/>
      <c r="AH15" s="153"/>
      <c r="AI15" s="153"/>
      <c r="AJ15" s="153"/>
      <c r="AK15" s="153"/>
      <c r="AL15" s="153"/>
      <c r="AM15" s="153"/>
      <c r="AN15" s="153"/>
      <c r="AO15" s="153"/>
      <c r="AP15" s="153"/>
      <c r="AQ15" s="153"/>
      <c r="AR15" s="153"/>
      <c r="AS15" s="153"/>
      <c r="AT15" s="153"/>
    </row>
    <row r="16" spans="1:46" ht="12.75">
      <c r="A16" s="13" t="s">
        <v>12</v>
      </c>
      <c r="B16" s="14"/>
      <c r="C16" s="14"/>
      <c r="D16" s="79">
        <f aca="true" t="shared" si="0" ref="D16:R16">SUM(D15:D15)</f>
        <v>71408260</v>
      </c>
      <c r="E16" s="79">
        <f t="shared" si="0"/>
        <v>0</v>
      </c>
      <c r="F16" s="79">
        <f t="shared" si="0"/>
        <v>64267500</v>
      </c>
      <c r="G16" s="79">
        <f t="shared" si="0"/>
        <v>7140760</v>
      </c>
      <c r="H16" s="79">
        <f t="shared" si="0"/>
        <v>71408260</v>
      </c>
      <c r="I16" s="79">
        <f t="shared" si="0"/>
        <v>0</v>
      </c>
      <c r="J16" s="79">
        <f t="shared" si="0"/>
        <v>64267500</v>
      </c>
      <c r="K16" s="79">
        <f t="shared" si="0"/>
        <v>7140760</v>
      </c>
      <c r="L16" s="79">
        <f t="shared" si="0"/>
        <v>64267500</v>
      </c>
      <c r="M16" s="79">
        <f t="shared" si="0"/>
        <v>0</v>
      </c>
      <c r="N16" s="79">
        <f t="shared" si="0"/>
        <v>64267500</v>
      </c>
      <c r="O16" s="79">
        <f t="shared" si="0"/>
        <v>71407669.29</v>
      </c>
      <c r="P16" s="79">
        <f t="shared" si="0"/>
        <v>0</v>
      </c>
      <c r="Q16" s="79">
        <f t="shared" si="0"/>
        <v>64267500</v>
      </c>
      <c r="R16" s="79">
        <f t="shared" si="0"/>
        <v>7140169.29</v>
      </c>
      <c r="S16" s="79"/>
      <c r="T16" s="79">
        <f>SUM(T15:T15)</f>
        <v>0</v>
      </c>
      <c r="U16" s="79">
        <f>SUM(U15:U15)</f>
        <v>0</v>
      </c>
      <c r="V16" s="79">
        <f>SUM(V15:V15)</f>
        <v>590.7099999999627</v>
      </c>
      <c r="W16" s="14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</row>
    <row r="17" spans="1:46" ht="12.75">
      <c r="A17" s="9"/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</row>
    <row r="18" spans="1:46" ht="12.75">
      <c r="A18" s="190" t="s">
        <v>54</v>
      </c>
      <c r="B18" s="190"/>
      <c r="C18" s="190"/>
      <c r="D18" s="190"/>
      <c r="E18" s="190"/>
      <c r="F18" s="190"/>
      <c r="G18" s="190"/>
      <c r="H18" s="190"/>
      <c r="I18" s="190"/>
      <c r="J18" s="190"/>
      <c r="K18" s="190"/>
      <c r="L18" s="190"/>
      <c r="M18" s="190"/>
      <c r="N18" s="190"/>
      <c r="O18" s="190"/>
      <c r="P18" s="190"/>
      <c r="Q18" s="190"/>
      <c r="R18" s="190"/>
      <c r="S18" s="190"/>
      <c r="T18" s="190"/>
      <c r="U18" s="190"/>
      <c r="V18" s="190"/>
      <c r="W18" s="190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</row>
    <row r="19" spans="1:46" ht="12.75">
      <c r="A19" s="190" t="s">
        <v>55</v>
      </c>
      <c r="B19" s="190"/>
      <c r="C19" s="190"/>
      <c r="D19" s="190"/>
      <c r="E19" s="190"/>
      <c r="F19" s="190"/>
      <c r="G19" s="190"/>
      <c r="H19" s="190"/>
      <c r="I19" s="190"/>
      <c r="J19" s="190"/>
      <c r="K19" s="190"/>
      <c r="L19" s="190"/>
      <c r="M19" s="190"/>
      <c r="N19" s="190"/>
      <c r="O19" s="190"/>
      <c r="P19" s="190"/>
      <c r="Q19" s="190"/>
      <c r="R19" s="190"/>
      <c r="S19" s="190"/>
      <c r="T19" s="190"/>
      <c r="U19" s="190"/>
      <c r="V19" s="190"/>
      <c r="W19" s="190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</row>
    <row r="20" spans="1:46" ht="6.75" customHeight="1">
      <c r="A20" s="81"/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</row>
    <row r="21" spans="1:23" s="1" customFormat="1" ht="12.75">
      <c r="A21" s="50"/>
      <c r="B21" s="50"/>
      <c r="C21" s="50"/>
      <c r="D21" s="50"/>
      <c r="E21" s="50"/>
      <c r="F21" s="50"/>
      <c r="G21" s="50"/>
      <c r="H21" s="51"/>
      <c r="I21" s="51"/>
      <c r="J21" s="51"/>
      <c r="K21" s="51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</row>
    <row r="22" spans="2:23" s="1" customFormat="1" ht="12.75">
      <c r="B22" s="16"/>
      <c r="C22" s="16"/>
      <c r="D22" s="16"/>
      <c r="E22" s="16"/>
      <c r="F22" s="16"/>
      <c r="G22" s="16" t="s">
        <v>167</v>
      </c>
      <c r="H22" s="24"/>
      <c r="I22" s="24"/>
      <c r="J22" s="24"/>
      <c r="K22" s="24"/>
      <c r="N22" s="9"/>
      <c r="Q22" s="16"/>
      <c r="R22" s="16"/>
      <c r="S22" s="16"/>
      <c r="T22" s="16" t="s">
        <v>130</v>
      </c>
      <c r="U22" s="16"/>
      <c r="V22" s="16"/>
      <c r="W22" s="16"/>
    </row>
    <row r="23" spans="17:22" s="1" customFormat="1" ht="12.75">
      <c r="Q23" s="4" t="s">
        <v>101</v>
      </c>
      <c r="R23" s="4"/>
      <c r="S23" s="4"/>
      <c r="T23" s="82" t="s">
        <v>102</v>
      </c>
      <c r="U23" s="4"/>
      <c r="V23" s="4"/>
    </row>
    <row r="24" spans="12:22" s="1" customFormat="1" ht="12.75">
      <c r="L24" s="50"/>
      <c r="M24" s="50"/>
      <c r="N24" s="50"/>
      <c r="O24" s="50"/>
      <c r="P24" s="50"/>
      <c r="Q24" s="50"/>
      <c r="R24" s="50"/>
      <c r="S24" s="50"/>
      <c r="T24" s="51"/>
      <c r="U24" s="4"/>
      <c r="V24" s="4"/>
    </row>
    <row r="25" spans="15:22" s="1" customFormat="1" ht="12.75">
      <c r="O25" s="16"/>
      <c r="P25" s="16"/>
      <c r="Q25" s="16"/>
      <c r="R25" s="16"/>
      <c r="S25" s="16"/>
      <c r="T25" s="9" t="s">
        <v>104</v>
      </c>
      <c r="U25" s="4"/>
      <c r="V25" s="4"/>
    </row>
    <row r="26" spans="7:22" s="1" customFormat="1" ht="12.75">
      <c r="G26" s="4"/>
      <c r="K26" s="4"/>
      <c r="L26" s="4"/>
      <c r="M26" s="4"/>
      <c r="N26" s="4"/>
      <c r="O26" s="4"/>
      <c r="P26" s="4"/>
      <c r="Q26" s="4"/>
      <c r="S26" s="4"/>
      <c r="T26" s="4"/>
      <c r="U26" s="4"/>
      <c r="V26" s="4"/>
    </row>
    <row r="27" spans="1:14" s="50" customFormat="1" ht="12.75" customHeight="1">
      <c r="A27" s="52"/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</row>
    <row r="28" spans="1:14" s="50" customFormat="1" ht="12.75" customHeight="1">
      <c r="A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</row>
    <row r="29" spans="1:7" s="1" customFormat="1" ht="12.75">
      <c r="A29" s="1" t="s">
        <v>106</v>
      </c>
      <c r="B29" s="52" t="s">
        <v>131</v>
      </c>
      <c r="C29" s="53"/>
      <c r="E29" s="218" t="s">
        <v>129</v>
      </c>
      <c r="F29" s="218"/>
      <c r="G29" s="218"/>
    </row>
    <row r="30" spans="2:6" s="1" customFormat="1" ht="20.25">
      <c r="B30" s="83" t="s">
        <v>103</v>
      </c>
      <c r="C30" s="53"/>
      <c r="D30" s="82" t="s">
        <v>110</v>
      </c>
      <c r="F30" s="82" t="s">
        <v>111</v>
      </c>
    </row>
    <row r="31" spans="2:3" s="1" customFormat="1" ht="12.75">
      <c r="B31" s="23" t="s">
        <v>105</v>
      </c>
      <c r="C31" s="53"/>
    </row>
    <row r="32" spans="2:46" ht="12.75"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</row>
    <row r="33" spans="2:46" ht="12.75"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</row>
    <row r="34" spans="2:46" ht="12.75"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</row>
    <row r="35" spans="2:46" ht="12.75"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</row>
    <row r="36" spans="2:46" ht="12.75"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</row>
    <row r="37" spans="2:46" ht="12.75"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</row>
    <row r="38" spans="2:46" ht="12.75"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</row>
    <row r="39" spans="2:46" ht="12.75"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</row>
    <row r="40" spans="2:46" ht="12.75"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</row>
    <row r="41" spans="2:46" ht="12.75"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</row>
    <row r="42" spans="2:46" ht="12.75"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</row>
    <row r="43" spans="2:46" ht="12.75"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</row>
    <row r="44" spans="2:46" ht="12.75"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</row>
    <row r="45" spans="2:46" ht="12.75"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</row>
    <row r="46" spans="2:46" ht="12.75"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</row>
    <row r="47" spans="2:46" ht="12.75"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</row>
    <row r="48" spans="2:46" ht="12.75"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</row>
    <row r="49" spans="2:46" ht="12.75"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</row>
    <row r="50" spans="2:46" ht="12.75"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</row>
    <row r="51" spans="2:46" ht="12.75"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</row>
    <row r="52" spans="2:46" ht="12.75"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</row>
    <row r="53" spans="2:46" ht="12.75"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</row>
    <row r="54" spans="2:46" ht="12.75"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</row>
    <row r="55" spans="2:46" ht="12.75"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</row>
    <row r="56" spans="2:46" ht="12.75"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</row>
    <row r="57" spans="2:46" ht="12.75"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</row>
    <row r="58" spans="2:46" ht="12.75"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</row>
    <row r="59" spans="2:46" ht="12.75"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</row>
    <row r="60" spans="2:46" ht="12.75"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</row>
    <row r="61" spans="2:46" ht="12.75"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</row>
    <row r="62" spans="2:46" ht="12.75"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</row>
    <row r="63" spans="2:46" ht="12.75"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</row>
    <row r="64" spans="2:46" ht="12.75"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</row>
    <row r="65" spans="2:46" ht="12.75"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</row>
    <row r="66" spans="2:46" ht="12.75"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</row>
    <row r="67" spans="2:46" ht="12.75"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</row>
    <row r="68" spans="2:46" ht="12.75"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</row>
    <row r="69" spans="2:46" ht="12.75"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</row>
    <row r="70" spans="2:46" ht="12.75"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</row>
    <row r="71" spans="2:46" ht="12.75"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</row>
  </sheetData>
  <sheetProtection/>
  <mergeCells count="31">
    <mergeCell ref="B11:B13"/>
    <mergeCell ref="A3:W3"/>
    <mergeCell ref="B7:W7"/>
    <mergeCell ref="V12:V13"/>
    <mergeCell ref="H12:H13"/>
    <mergeCell ref="I12:K12"/>
    <mergeCell ref="A6:W6"/>
    <mergeCell ref="A4:W4"/>
    <mergeCell ref="C11:C13"/>
    <mergeCell ref="A5:W5"/>
    <mergeCell ref="H11:K11"/>
    <mergeCell ref="S11:S13"/>
    <mergeCell ref="T11:V11"/>
    <mergeCell ref="D11:G11"/>
    <mergeCell ref="A19:W19"/>
    <mergeCell ref="U1:W1"/>
    <mergeCell ref="V2:W2"/>
    <mergeCell ref="L11:N11"/>
    <mergeCell ref="L12:L13"/>
    <mergeCell ref="M12:N12"/>
    <mergeCell ref="D12:D13"/>
    <mergeCell ref="A18:W18"/>
    <mergeCell ref="A11:A13"/>
    <mergeCell ref="O11:R11"/>
    <mergeCell ref="U12:U13"/>
    <mergeCell ref="E29:G29"/>
    <mergeCell ref="O12:O13"/>
    <mergeCell ref="P12:R12"/>
    <mergeCell ref="T12:T13"/>
    <mergeCell ref="E12:G12"/>
    <mergeCell ref="W11:W13"/>
  </mergeCells>
  <printOptions/>
  <pageMargins left="0.25" right="0.29" top="0.75" bottom="0.75" header="0.3" footer="0.3"/>
  <pageSetup fitToHeight="1" fitToWidth="1" horizontalDpi="600" verticalDpi="600" orientation="landscape" paperSize="9" scale="51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T71"/>
  <sheetViews>
    <sheetView zoomScalePageLayoutView="0" workbookViewId="0" topLeftCell="A1">
      <selection activeCell="J56" sqref="J56"/>
    </sheetView>
  </sheetViews>
  <sheetFormatPr defaultColWidth="9.140625" defaultRowHeight="15"/>
  <cols>
    <col min="1" max="1" width="13.57421875" style="2" customWidth="1"/>
    <col min="2" max="2" width="25.421875" style="2" customWidth="1"/>
    <col min="3" max="3" width="11.140625" style="2" customWidth="1"/>
    <col min="4" max="4" width="11.8515625" style="2" customWidth="1"/>
    <col min="5" max="5" width="10.8515625" style="2" customWidth="1"/>
    <col min="6" max="6" width="12.00390625" style="2" customWidth="1"/>
    <col min="7" max="7" width="10.8515625" style="2" customWidth="1"/>
    <col min="8" max="9" width="11.421875" style="2" customWidth="1"/>
    <col min="10" max="10" width="11.8515625" style="2" customWidth="1"/>
    <col min="11" max="11" width="10.57421875" style="2" customWidth="1"/>
    <col min="12" max="12" width="12.00390625" style="2" customWidth="1"/>
    <col min="13" max="13" width="11.7109375" style="2" customWidth="1"/>
    <col min="14" max="14" width="11.8515625" style="2" customWidth="1"/>
    <col min="15" max="15" width="11.7109375" style="2" customWidth="1"/>
    <col min="16" max="16" width="11.421875" style="2" customWidth="1"/>
    <col min="17" max="17" width="12.8515625" style="2" customWidth="1"/>
    <col min="18" max="18" width="11.421875" style="2" customWidth="1"/>
    <col min="19" max="19" width="12.8515625" style="2" customWidth="1"/>
    <col min="20" max="20" width="8.8515625" style="2" customWidth="1"/>
    <col min="21" max="21" width="12.7109375" style="2" customWidth="1"/>
    <col min="22" max="22" width="11.28125" style="2" customWidth="1"/>
    <col min="23" max="23" width="10.7109375" style="2" customWidth="1"/>
    <col min="24" max="16384" width="9.140625" style="2" customWidth="1"/>
  </cols>
  <sheetData>
    <row r="1" spans="1:23" ht="61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5"/>
      <c r="S1" s="5"/>
      <c r="T1" s="5"/>
      <c r="U1" s="162" t="s">
        <v>92</v>
      </c>
      <c r="V1" s="162"/>
      <c r="W1" s="162"/>
    </row>
    <row r="2" spans="1:46" ht="15" customHeight="1">
      <c r="A2" s="1"/>
      <c r="B2" s="3"/>
      <c r="C2" s="3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35"/>
      <c r="S2" s="35"/>
      <c r="T2" s="35"/>
      <c r="U2" s="46"/>
      <c r="V2" s="219" t="s">
        <v>67</v>
      </c>
      <c r="W2" s="219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</row>
    <row r="3" spans="1:46" ht="13.5" thickBot="1">
      <c r="A3" s="187" t="s">
        <v>41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</row>
    <row r="4" spans="1:46" ht="51" customHeight="1">
      <c r="A4" s="220" t="s">
        <v>149</v>
      </c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0"/>
      <c r="R4" s="220"/>
      <c r="S4" s="220"/>
      <c r="T4" s="220"/>
      <c r="U4" s="220"/>
      <c r="V4" s="220"/>
      <c r="W4" s="220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</row>
    <row r="5" spans="1:46" ht="12.75">
      <c r="A5" s="189" t="s">
        <v>89</v>
      </c>
      <c r="B5" s="189"/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89"/>
      <c r="P5" s="189"/>
      <c r="Q5" s="189"/>
      <c r="R5" s="189"/>
      <c r="S5" s="189"/>
      <c r="T5" s="189"/>
      <c r="U5" s="189"/>
      <c r="V5" s="189"/>
      <c r="W5" s="189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</row>
    <row r="6" spans="1:23" s="43" customFormat="1" ht="14.25">
      <c r="A6" s="174" t="s">
        <v>148</v>
      </c>
      <c r="B6" s="174"/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174"/>
      <c r="R6" s="174"/>
      <c r="S6" s="174"/>
      <c r="T6" s="174"/>
      <c r="U6" s="174"/>
      <c r="V6" s="174"/>
      <c r="W6" s="174"/>
    </row>
    <row r="7" spans="1:23" s="43" customFormat="1" ht="51">
      <c r="A7" s="36" t="s">
        <v>8</v>
      </c>
      <c r="B7" s="217" t="s">
        <v>96</v>
      </c>
      <c r="C7" s="217"/>
      <c r="D7" s="217"/>
      <c r="E7" s="217"/>
      <c r="F7" s="217"/>
      <c r="G7" s="217"/>
      <c r="H7" s="217"/>
      <c r="I7" s="217"/>
      <c r="J7" s="217"/>
      <c r="K7" s="217"/>
      <c r="L7" s="217"/>
      <c r="M7" s="217"/>
      <c r="N7" s="217"/>
      <c r="O7" s="217"/>
      <c r="P7" s="217"/>
      <c r="Q7" s="217"/>
      <c r="R7" s="217"/>
      <c r="S7" s="217"/>
      <c r="T7" s="217"/>
      <c r="U7" s="217"/>
      <c r="V7" s="217"/>
      <c r="W7" s="217"/>
    </row>
    <row r="8" spans="1:23" s="43" customFormat="1" ht="26.25">
      <c r="A8" s="37" t="s">
        <v>1</v>
      </c>
      <c r="B8" s="30" t="s">
        <v>9</v>
      </c>
      <c r="C8" s="30"/>
      <c r="D8" s="17"/>
      <c r="E8" s="17"/>
      <c r="F8" s="31"/>
      <c r="G8" s="31"/>
      <c r="H8" s="17"/>
      <c r="I8" s="17"/>
      <c r="J8" s="31"/>
      <c r="K8" s="31"/>
      <c r="L8" s="31"/>
      <c r="M8" s="31"/>
      <c r="N8" s="12"/>
      <c r="O8" s="54"/>
      <c r="P8" s="54"/>
      <c r="Q8" s="54"/>
      <c r="R8" s="54"/>
      <c r="S8" s="54"/>
      <c r="T8" s="54"/>
      <c r="U8" s="54"/>
      <c r="V8" s="54"/>
      <c r="W8" s="54"/>
    </row>
    <row r="9" spans="1:23" s="43" customFormat="1" ht="26.25">
      <c r="A9" s="37" t="s">
        <v>2</v>
      </c>
      <c r="B9" s="31" t="s">
        <v>107</v>
      </c>
      <c r="C9" s="31"/>
      <c r="D9" s="17"/>
      <c r="E9" s="17"/>
      <c r="F9" s="31"/>
      <c r="G9" s="31"/>
      <c r="H9" s="17"/>
      <c r="I9" s="17"/>
      <c r="J9" s="31"/>
      <c r="K9" s="31"/>
      <c r="L9" s="32"/>
      <c r="M9" s="32"/>
      <c r="N9" s="12"/>
      <c r="O9" s="54"/>
      <c r="P9" s="54"/>
      <c r="Q9" s="54"/>
      <c r="R9" s="54"/>
      <c r="S9" s="54"/>
      <c r="T9" s="54"/>
      <c r="U9" s="54"/>
      <c r="V9" s="54"/>
      <c r="W9" s="54"/>
    </row>
    <row r="10" spans="1:46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</row>
    <row r="11" spans="1:46" ht="63.75" customHeight="1">
      <c r="A11" s="191" t="s">
        <v>42</v>
      </c>
      <c r="B11" s="191" t="s">
        <v>91</v>
      </c>
      <c r="C11" s="191" t="s">
        <v>43</v>
      </c>
      <c r="D11" s="191" t="s">
        <v>97</v>
      </c>
      <c r="E11" s="191"/>
      <c r="F11" s="191"/>
      <c r="G11" s="191"/>
      <c r="H11" s="191" t="s">
        <v>98</v>
      </c>
      <c r="I11" s="191"/>
      <c r="J11" s="191"/>
      <c r="K11" s="191"/>
      <c r="L11" s="191" t="s">
        <v>46</v>
      </c>
      <c r="M11" s="191"/>
      <c r="N11" s="191"/>
      <c r="O11" s="191" t="s">
        <v>47</v>
      </c>
      <c r="P11" s="191"/>
      <c r="Q11" s="191"/>
      <c r="R11" s="191"/>
      <c r="S11" s="170" t="s">
        <v>90</v>
      </c>
      <c r="T11" s="168" t="s">
        <v>3</v>
      </c>
      <c r="U11" s="169"/>
      <c r="V11" s="192"/>
      <c r="W11" s="170" t="s">
        <v>48</v>
      </c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</row>
    <row r="12" spans="1:46" ht="44.25" customHeight="1">
      <c r="A12" s="191"/>
      <c r="B12" s="191"/>
      <c r="C12" s="191"/>
      <c r="D12" s="191" t="s">
        <v>49</v>
      </c>
      <c r="E12" s="168" t="s">
        <v>19</v>
      </c>
      <c r="F12" s="169"/>
      <c r="G12" s="192"/>
      <c r="H12" s="191" t="s">
        <v>49</v>
      </c>
      <c r="I12" s="168" t="s">
        <v>19</v>
      </c>
      <c r="J12" s="169"/>
      <c r="K12" s="192"/>
      <c r="L12" s="191" t="s">
        <v>50</v>
      </c>
      <c r="M12" s="168" t="s">
        <v>19</v>
      </c>
      <c r="N12" s="169"/>
      <c r="O12" s="191" t="s">
        <v>50</v>
      </c>
      <c r="P12" s="168" t="s">
        <v>19</v>
      </c>
      <c r="Q12" s="169"/>
      <c r="R12" s="192"/>
      <c r="S12" s="193"/>
      <c r="T12" s="170" t="s">
        <v>51</v>
      </c>
      <c r="U12" s="191" t="s">
        <v>52</v>
      </c>
      <c r="V12" s="191" t="s">
        <v>53</v>
      </c>
      <c r="W12" s="193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</row>
    <row r="13" spans="1:46" ht="25.5">
      <c r="A13" s="191"/>
      <c r="B13" s="191"/>
      <c r="C13" s="191"/>
      <c r="D13" s="191"/>
      <c r="E13" s="7" t="s">
        <v>51</v>
      </c>
      <c r="F13" s="7" t="s">
        <v>52</v>
      </c>
      <c r="G13" s="7" t="s">
        <v>53</v>
      </c>
      <c r="H13" s="191"/>
      <c r="I13" s="7" t="s">
        <v>51</v>
      </c>
      <c r="J13" s="7" t="s">
        <v>52</v>
      </c>
      <c r="K13" s="7" t="s">
        <v>53</v>
      </c>
      <c r="L13" s="191"/>
      <c r="M13" s="7" t="s">
        <v>51</v>
      </c>
      <c r="N13" s="7" t="s">
        <v>52</v>
      </c>
      <c r="O13" s="191"/>
      <c r="P13" s="7" t="s">
        <v>51</v>
      </c>
      <c r="Q13" s="7" t="s">
        <v>52</v>
      </c>
      <c r="R13" s="7" t="s">
        <v>53</v>
      </c>
      <c r="S13" s="171"/>
      <c r="T13" s="171"/>
      <c r="U13" s="191"/>
      <c r="V13" s="191"/>
      <c r="W13" s="17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</row>
    <row r="14" spans="1:46" ht="12.75">
      <c r="A14" s="7" t="s">
        <v>4</v>
      </c>
      <c r="B14" s="7">
        <v>1</v>
      </c>
      <c r="C14" s="7">
        <v>2</v>
      </c>
      <c r="D14" s="7">
        <v>3</v>
      </c>
      <c r="E14" s="7">
        <v>4</v>
      </c>
      <c r="F14" s="7">
        <v>5</v>
      </c>
      <c r="G14" s="7">
        <v>6</v>
      </c>
      <c r="H14" s="7">
        <v>7</v>
      </c>
      <c r="I14" s="7">
        <v>8</v>
      </c>
      <c r="J14" s="7">
        <v>9</v>
      </c>
      <c r="K14" s="7">
        <v>10</v>
      </c>
      <c r="L14" s="7">
        <v>11</v>
      </c>
      <c r="M14" s="7">
        <v>12</v>
      </c>
      <c r="N14" s="7">
        <v>13</v>
      </c>
      <c r="O14" s="47">
        <v>14</v>
      </c>
      <c r="P14" s="7">
        <v>15</v>
      </c>
      <c r="Q14" s="7">
        <v>16</v>
      </c>
      <c r="R14" s="7">
        <v>17</v>
      </c>
      <c r="S14" s="7">
        <v>18</v>
      </c>
      <c r="T14" s="7">
        <v>19</v>
      </c>
      <c r="U14" s="7">
        <v>20</v>
      </c>
      <c r="V14" s="7">
        <v>21</v>
      </c>
      <c r="W14" s="7">
        <v>22</v>
      </c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</row>
    <row r="15" spans="1:46" ht="120.75" customHeight="1">
      <c r="A15" s="15" t="s">
        <v>95</v>
      </c>
      <c r="B15" s="15" t="s">
        <v>150</v>
      </c>
      <c r="C15" s="7">
        <v>1</v>
      </c>
      <c r="D15" s="79">
        <f>SUM(E15:G15)</f>
        <v>18650000</v>
      </c>
      <c r="E15" s="79">
        <v>0</v>
      </c>
      <c r="F15" s="79">
        <v>17000000</v>
      </c>
      <c r="G15" s="79">
        <v>1650000</v>
      </c>
      <c r="H15" s="79">
        <f>SUM(I15:K15)</f>
        <v>18650000</v>
      </c>
      <c r="I15" s="79">
        <v>0</v>
      </c>
      <c r="J15" s="79">
        <v>17000000</v>
      </c>
      <c r="K15" s="79">
        <v>1650000</v>
      </c>
      <c r="L15" s="79">
        <f>SUM(M15:N15)</f>
        <v>17000000</v>
      </c>
      <c r="M15" s="79">
        <v>0</v>
      </c>
      <c r="N15" s="79">
        <v>17000000</v>
      </c>
      <c r="O15" s="79">
        <f>SUM(P15:R15)</f>
        <v>18650000</v>
      </c>
      <c r="P15" s="79">
        <v>0</v>
      </c>
      <c r="Q15" s="79">
        <v>17000000</v>
      </c>
      <c r="R15" s="119">
        <v>1650000</v>
      </c>
      <c r="S15" s="7">
        <v>1</v>
      </c>
      <c r="T15" s="79">
        <f>I15-P15</f>
        <v>0</v>
      </c>
      <c r="U15" s="79">
        <f>N15-Q15</f>
        <v>0</v>
      </c>
      <c r="V15" s="79">
        <f>K15-R15</f>
        <v>0</v>
      </c>
      <c r="W15" s="18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</row>
    <row r="16" spans="1:46" ht="12.75">
      <c r="A16" s="13" t="s">
        <v>12</v>
      </c>
      <c r="B16" s="14"/>
      <c r="C16" s="14"/>
      <c r="D16" s="79">
        <f aca="true" t="shared" si="0" ref="D16:R16">SUM(D15:D15)</f>
        <v>18650000</v>
      </c>
      <c r="E16" s="79">
        <f t="shared" si="0"/>
        <v>0</v>
      </c>
      <c r="F16" s="79">
        <f t="shared" si="0"/>
        <v>17000000</v>
      </c>
      <c r="G16" s="79">
        <f t="shared" si="0"/>
        <v>1650000</v>
      </c>
      <c r="H16" s="79">
        <f t="shared" si="0"/>
        <v>18650000</v>
      </c>
      <c r="I16" s="79">
        <f t="shared" si="0"/>
        <v>0</v>
      </c>
      <c r="J16" s="79">
        <f t="shared" si="0"/>
        <v>17000000</v>
      </c>
      <c r="K16" s="79">
        <f t="shared" si="0"/>
        <v>1650000</v>
      </c>
      <c r="L16" s="79">
        <f t="shared" si="0"/>
        <v>17000000</v>
      </c>
      <c r="M16" s="79">
        <f t="shared" si="0"/>
        <v>0</v>
      </c>
      <c r="N16" s="79">
        <f t="shared" si="0"/>
        <v>17000000</v>
      </c>
      <c r="O16" s="79">
        <f t="shared" si="0"/>
        <v>18650000</v>
      </c>
      <c r="P16" s="79">
        <f t="shared" si="0"/>
        <v>0</v>
      </c>
      <c r="Q16" s="79">
        <f t="shared" si="0"/>
        <v>17000000</v>
      </c>
      <c r="R16" s="79">
        <f t="shared" si="0"/>
        <v>1650000</v>
      </c>
      <c r="S16" s="79"/>
      <c r="T16" s="79">
        <f>SUM(T15:T15)</f>
        <v>0</v>
      </c>
      <c r="U16" s="79">
        <f>SUM(U15:U15)</f>
        <v>0</v>
      </c>
      <c r="V16" s="79">
        <f>SUM(V15:V15)</f>
        <v>0</v>
      </c>
      <c r="W16" s="14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</row>
    <row r="17" spans="1:46" ht="12.75">
      <c r="A17" s="9"/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</row>
    <row r="18" spans="1:46" ht="12.75">
      <c r="A18" s="190" t="s">
        <v>54</v>
      </c>
      <c r="B18" s="190"/>
      <c r="C18" s="190"/>
      <c r="D18" s="190"/>
      <c r="E18" s="190"/>
      <c r="F18" s="190"/>
      <c r="G18" s="190"/>
      <c r="H18" s="190"/>
      <c r="I18" s="190"/>
      <c r="J18" s="190"/>
      <c r="K18" s="190"/>
      <c r="L18" s="190"/>
      <c r="M18" s="190"/>
      <c r="N18" s="190"/>
      <c r="O18" s="190"/>
      <c r="P18" s="190"/>
      <c r="Q18" s="190"/>
      <c r="R18" s="190"/>
      <c r="S18" s="190"/>
      <c r="T18" s="190"/>
      <c r="U18" s="190"/>
      <c r="V18" s="190"/>
      <c r="W18" s="190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</row>
    <row r="19" spans="1:46" ht="12.75">
      <c r="A19" s="190" t="s">
        <v>55</v>
      </c>
      <c r="B19" s="190"/>
      <c r="C19" s="190"/>
      <c r="D19" s="190"/>
      <c r="E19" s="190"/>
      <c r="F19" s="190"/>
      <c r="G19" s="190"/>
      <c r="H19" s="190"/>
      <c r="I19" s="190"/>
      <c r="J19" s="190"/>
      <c r="K19" s="190"/>
      <c r="L19" s="190"/>
      <c r="M19" s="190"/>
      <c r="N19" s="190"/>
      <c r="O19" s="190"/>
      <c r="P19" s="190"/>
      <c r="Q19" s="190"/>
      <c r="R19" s="190"/>
      <c r="S19" s="190"/>
      <c r="T19" s="190"/>
      <c r="U19" s="190"/>
      <c r="V19" s="190"/>
      <c r="W19" s="190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</row>
    <row r="20" spans="1:46" ht="6.75" customHeight="1">
      <c r="A20" s="81"/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</row>
    <row r="21" spans="1:23" s="1" customFormat="1" ht="12.75">
      <c r="A21" s="50"/>
      <c r="B21" s="50"/>
      <c r="C21" s="50"/>
      <c r="D21" s="50"/>
      <c r="E21" s="50"/>
      <c r="F21" s="50"/>
      <c r="G21" s="50"/>
      <c r="H21" s="51"/>
      <c r="I21" s="51"/>
      <c r="J21" s="51"/>
      <c r="K21" s="51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</row>
    <row r="22" spans="2:23" s="1" customFormat="1" ht="12.75">
      <c r="B22" s="16"/>
      <c r="C22" s="16"/>
      <c r="D22" s="16"/>
      <c r="E22" s="16"/>
      <c r="F22" s="16" t="s">
        <v>123</v>
      </c>
      <c r="G22" s="16"/>
      <c r="H22" s="24"/>
      <c r="I22" s="24"/>
      <c r="J22" s="24"/>
      <c r="K22" s="24"/>
      <c r="N22" s="9"/>
      <c r="Q22" s="16"/>
      <c r="R22" s="16"/>
      <c r="S22" s="16"/>
      <c r="T22" s="16" t="s">
        <v>130</v>
      </c>
      <c r="U22" s="16"/>
      <c r="V22" s="16"/>
      <c r="W22" s="16"/>
    </row>
    <row r="23" spans="17:22" s="1" customFormat="1" ht="12.75">
      <c r="Q23" s="4" t="s">
        <v>101</v>
      </c>
      <c r="R23" s="4"/>
      <c r="S23" s="4"/>
      <c r="T23" s="82" t="s">
        <v>102</v>
      </c>
      <c r="U23" s="4"/>
      <c r="V23" s="4"/>
    </row>
    <row r="24" spans="12:22" s="1" customFormat="1" ht="12.75">
      <c r="L24" s="50"/>
      <c r="M24" s="50"/>
      <c r="N24" s="50"/>
      <c r="O24" s="50"/>
      <c r="P24" s="50"/>
      <c r="Q24" s="50"/>
      <c r="R24" s="50"/>
      <c r="S24" s="50"/>
      <c r="T24" s="51"/>
      <c r="U24" s="4"/>
      <c r="V24" s="4"/>
    </row>
    <row r="25" spans="15:22" s="1" customFormat="1" ht="12.75">
      <c r="O25" s="16"/>
      <c r="P25" s="16"/>
      <c r="Q25" s="16"/>
      <c r="R25" s="16"/>
      <c r="S25" s="16"/>
      <c r="T25" s="9" t="s">
        <v>104</v>
      </c>
      <c r="U25" s="4"/>
      <c r="V25" s="4"/>
    </row>
    <row r="26" spans="7:22" s="1" customFormat="1" ht="12.75">
      <c r="G26" s="4"/>
      <c r="K26" s="4"/>
      <c r="L26" s="4"/>
      <c r="M26" s="4"/>
      <c r="N26" s="4"/>
      <c r="O26" s="4"/>
      <c r="P26" s="4"/>
      <c r="Q26" s="4"/>
      <c r="S26" s="4"/>
      <c r="T26" s="4"/>
      <c r="U26" s="4"/>
      <c r="V26" s="4"/>
    </row>
    <row r="27" spans="1:14" s="50" customFormat="1" ht="12.75" customHeight="1">
      <c r="A27" s="52"/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</row>
    <row r="28" spans="1:14" s="50" customFormat="1" ht="12.75" customHeight="1">
      <c r="A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</row>
    <row r="29" spans="1:7" s="1" customFormat="1" ht="12.75">
      <c r="A29" s="1" t="s">
        <v>106</v>
      </c>
      <c r="B29" s="52" t="s">
        <v>131</v>
      </c>
      <c r="C29" s="53"/>
      <c r="E29" s="218" t="s">
        <v>129</v>
      </c>
      <c r="F29" s="218"/>
      <c r="G29" s="218"/>
    </row>
    <row r="30" spans="2:6" s="1" customFormat="1" ht="20.25">
      <c r="B30" s="83" t="s">
        <v>103</v>
      </c>
      <c r="C30" s="53"/>
      <c r="D30" s="82" t="s">
        <v>110</v>
      </c>
      <c r="F30" s="82" t="s">
        <v>111</v>
      </c>
    </row>
    <row r="31" spans="2:3" s="1" customFormat="1" ht="12.75">
      <c r="B31" s="23" t="s">
        <v>105</v>
      </c>
      <c r="C31" s="53"/>
    </row>
    <row r="32" spans="2:46" ht="12.75"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</row>
    <row r="33" spans="2:46" ht="12.75"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</row>
    <row r="34" spans="2:46" ht="12.75"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</row>
    <row r="35" spans="2:46" ht="12.75"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</row>
    <row r="36" spans="2:46" ht="12.75"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</row>
    <row r="37" spans="2:46" ht="12.75"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</row>
    <row r="38" spans="2:46" ht="12.75"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</row>
    <row r="39" spans="2:46" ht="12.75"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</row>
    <row r="40" spans="2:46" ht="12.75"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</row>
    <row r="41" spans="2:46" ht="12.75"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</row>
    <row r="42" spans="2:46" ht="12.75"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</row>
    <row r="43" spans="2:46" ht="12.75"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</row>
    <row r="44" spans="2:46" ht="12.75"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</row>
    <row r="45" spans="2:46" ht="12.75"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</row>
    <row r="46" spans="2:46" ht="12.75"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</row>
    <row r="47" spans="2:46" ht="12.75"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</row>
    <row r="48" spans="2:46" ht="12.75"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</row>
    <row r="49" spans="2:46" ht="12.75"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</row>
    <row r="50" spans="2:46" ht="12.75"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</row>
    <row r="51" spans="2:46" ht="12.75"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</row>
    <row r="52" spans="2:46" ht="12.75"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</row>
    <row r="53" spans="2:46" ht="12.75"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</row>
    <row r="54" spans="2:46" ht="12.75"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</row>
    <row r="55" spans="2:46" ht="12.75"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</row>
    <row r="56" spans="2:46" ht="12.75"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</row>
    <row r="57" spans="2:46" ht="12.75"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</row>
    <row r="58" spans="2:46" ht="12.75"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</row>
    <row r="59" spans="2:46" ht="12.75"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</row>
    <row r="60" spans="2:46" ht="12.75"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</row>
    <row r="61" spans="2:46" ht="12.75"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</row>
    <row r="62" spans="2:46" ht="12.75"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</row>
    <row r="63" spans="2:46" ht="12.75"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</row>
    <row r="64" spans="2:46" ht="12.75"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</row>
    <row r="65" spans="2:46" ht="12.75"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</row>
    <row r="66" spans="2:46" ht="12.75"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</row>
    <row r="67" spans="2:46" ht="12.75"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</row>
    <row r="68" spans="2:46" ht="12.75"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</row>
    <row r="69" spans="2:46" ht="12.75"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</row>
    <row r="70" spans="2:46" ht="12.75"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</row>
    <row r="71" spans="2:46" ht="12.75"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</row>
  </sheetData>
  <sheetProtection/>
  <mergeCells count="31">
    <mergeCell ref="A18:W18"/>
    <mergeCell ref="A19:W19"/>
    <mergeCell ref="E29:G29"/>
    <mergeCell ref="W11:W13"/>
    <mergeCell ref="D12:D13"/>
    <mergeCell ref="E12:G12"/>
    <mergeCell ref="H12:H13"/>
    <mergeCell ref="I12:K12"/>
    <mergeCell ref="O12:O13"/>
    <mergeCell ref="P12:R12"/>
    <mergeCell ref="T12:T13"/>
    <mergeCell ref="B7:W7"/>
    <mergeCell ref="O11:R11"/>
    <mergeCell ref="S11:S13"/>
    <mergeCell ref="T11:V11"/>
    <mergeCell ref="U12:U13"/>
    <mergeCell ref="V12:V13"/>
    <mergeCell ref="A11:A13"/>
    <mergeCell ref="B11:B13"/>
    <mergeCell ref="C11:C13"/>
    <mergeCell ref="D11:G11"/>
    <mergeCell ref="H11:K11"/>
    <mergeCell ref="L11:N11"/>
    <mergeCell ref="L12:L13"/>
    <mergeCell ref="M12:N12"/>
    <mergeCell ref="U1:W1"/>
    <mergeCell ref="V2:W2"/>
    <mergeCell ref="A3:W3"/>
    <mergeCell ref="A4:W4"/>
    <mergeCell ref="A5:W5"/>
    <mergeCell ref="A6:W6"/>
  </mergeCells>
  <printOptions/>
  <pageMargins left="0.25" right="0.29" top="0.75" bottom="0.75" header="0.3" footer="0.3"/>
  <pageSetup fitToHeight="1" fitToWidth="1" horizontalDpi="600" verticalDpi="600" orientation="landscape" paperSize="9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S29"/>
  <sheetViews>
    <sheetView zoomScalePageLayoutView="0" workbookViewId="0" topLeftCell="A1">
      <selection activeCell="A1" sqref="A1:R29"/>
    </sheetView>
  </sheetViews>
  <sheetFormatPr defaultColWidth="9.140625" defaultRowHeight="15"/>
  <cols>
    <col min="1" max="1" width="19.140625" style="21" customWidth="1"/>
    <col min="2" max="2" width="8.7109375" style="21" customWidth="1"/>
    <col min="3" max="3" width="7.57421875" style="21" customWidth="1"/>
    <col min="4" max="4" width="14.28125" style="21" customWidth="1"/>
    <col min="5" max="5" width="6.421875" style="21" customWidth="1"/>
    <col min="6" max="6" width="6.57421875" style="21" customWidth="1"/>
    <col min="7" max="7" width="14.140625" style="21" customWidth="1"/>
    <col min="8" max="8" width="13.8515625" style="21" customWidth="1"/>
    <col min="9" max="9" width="15.8515625" style="21" customWidth="1"/>
    <col min="10" max="10" width="14.28125" style="21" customWidth="1"/>
    <col min="11" max="11" width="12.28125" style="21" bestFit="1" customWidth="1"/>
    <col min="12" max="12" width="9.140625" style="21" customWidth="1"/>
    <col min="13" max="13" width="13.8515625" style="21" customWidth="1"/>
    <col min="14" max="14" width="12.421875" style="21" customWidth="1"/>
    <col min="15" max="15" width="11.7109375" style="21" customWidth="1"/>
    <col min="16" max="16" width="12.28125" style="21" customWidth="1"/>
    <col min="17" max="17" width="13.8515625" style="21" customWidth="1"/>
    <col min="18" max="18" width="14.421875" style="21" customWidth="1"/>
    <col min="19" max="16384" width="9.140625" style="21" customWidth="1"/>
  </cols>
  <sheetData>
    <row r="1" spans="1:18" ht="64.5" customHeight="1">
      <c r="A1" s="1"/>
      <c r="B1" s="1"/>
      <c r="C1" s="1"/>
      <c r="D1" s="1"/>
      <c r="E1" s="5"/>
      <c r="F1" s="1"/>
      <c r="G1" s="1"/>
      <c r="H1" s="1"/>
      <c r="I1" s="1"/>
      <c r="J1" s="1"/>
      <c r="K1" s="5"/>
      <c r="L1" s="5"/>
      <c r="M1" s="11"/>
      <c r="N1" s="11"/>
      <c r="O1" s="1"/>
      <c r="P1" s="1"/>
      <c r="Q1" s="162" t="s">
        <v>92</v>
      </c>
      <c r="R1" s="162"/>
    </row>
    <row r="2" spans="1:18" s="25" customFormat="1" ht="12.75">
      <c r="A2" s="5"/>
      <c r="B2" s="5"/>
      <c r="C2" s="5"/>
      <c r="D2" s="5"/>
      <c r="E2" s="20"/>
      <c r="F2" s="5"/>
      <c r="G2" s="5"/>
      <c r="H2" s="5"/>
      <c r="I2" s="5"/>
      <c r="J2" s="5"/>
      <c r="K2" s="35"/>
      <c r="L2" s="5"/>
      <c r="M2" s="11"/>
      <c r="N2" s="11"/>
      <c r="O2" s="5"/>
      <c r="P2" s="5"/>
      <c r="Q2" s="5"/>
      <c r="R2" s="8" t="s">
        <v>69</v>
      </c>
    </row>
    <row r="3" spans="1:19" s="26" customFormat="1" ht="13.5" thickBot="1">
      <c r="A3" s="178" t="s">
        <v>0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28"/>
    </row>
    <row r="4" spans="1:19" s="26" customFormat="1" ht="32.25" customHeight="1">
      <c r="A4" s="177" t="s">
        <v>40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28"/>
    </row>
    <row r="5" spans="1:19" s="26" customFormat="1" ht="12.75">
      <c r="A5" s="174" t="s">
        <v>180</v>
      </c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27"/>
    </row>
    <row r="6" spans="1:18" s="26" customFormat="1" ht="44.25" customHeight="1">
      <c r="A6" s="36" t="s">
        <v>8</v>
      </c>
      <c r="B6" s="174" t="s">
        <v>112</v>
      </c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29"/>
      <c r="P6" s="29"/>
      <c r="Q6" s="29"/>
      <c r="R6" s="29"/>
    </row>
    <row r="7" spans="1:18" s="26" customFormat="1" ht="14.25" customHeight="1">
      <c r="A7" s="37" t="s">
        <v>1</v>
      </c>
      <c r="B7" s="30" t="s">
        <v>9</v>
      </c>
      <c r="C7" s="17"/>
      <c r="D7" s="31"/>
      <c r="E7" s="31"/>
      <c r="F7" s="31"/>
      <c r="G7" s="31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</row>
    <row r="8" spans="1:18" s="26" customFormat="1" ht="15.75" customHeight="1">
      <c r="A8" s="37" t="s">
        <v>2</v>
      </c>
      <c r="B8" s="31" t="s">
        <v>10</v>
      </c>
      <c r="C8" s="17"/>
      <c r="D8" s="31"/>
      <c r="E8" s="31"/>
      <c r="F8" s="32"/>
      <c r="G8" s="32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</row>
    <row r="9" spans="1:18" ht="12.75" customHeight="1">
      <c r="A9" s="1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</row>
    <row r="10" spans="1:18" ht="51">
      <c r="A10" s="42" t="s">
        <v>28</v>
      </c>
      <c r="B10" s="179" t="s">
        <v>29</v>
      </c>
      <c r="C10" s="180"/>
      <c r="D10" s="181"/>
      <c r="E10" s="182" t="s">
        <v>20</v>
      </c>
      <c r="F10" s="182"/>
      <c r="G10" s="184" t="s">
        <v>30</v>
      </c>
      <c r="H10" s="185"/>
      <c r="I10" s="182" t="s">
        <v>17</v>
      </c>
      <c r="J10" s="186" t="s">
        <v>21</v>
      </c>
      <c r="K10" s="186"/>
      <c r="L10" s="186"/>
      <c r="M10" s="186"/>
      <c r="N10" s="186"/>
      <c r="O10" s="186"/>
      <c r="P10" s="186"/>
      <c r="Q10" s="186"/>
      <c r="R10" s="175" t="s">
        <v>22</v>
      </c>
    </row>
    <row r="11" spans="1:18" ht="81.75" customHeight="1">
      <c r="A11" s="42"/>
      <c r="B11" s="33" t="s">
        <v>15</v>
      </c>
      <c r="C11" s="33" t="s">
        <v>16</v>
      </c>
      <c r="D11" s="33" t="s">
        <v>31</v>
      </c>
      <c r="E11" s="33" t="s">
        <v>15</v>
      </c>
      <c r="F11" s="33" t="s">
        <v>16</v>
      </c>
      <c r="G11" s="33" t="s">
        <v>32</v>
      </c>
      <c r="H11" s="33" t="s">
        <v>33</v>
      </c>
      <c r="I11" s="182"/>
      <c r="J11" s="34" t="s">
        <v>23</v>
      </c>
      <c r="K11" s="34" t="s">
        <v>24</v>
      </c>
      <c r="L11" s="34" t="s">
        <v>25</v>
      </c>
      <c r="M11" s="34" t="s">
        <v>34</v>
      </c>
      <c r="N11" s="34" t="s">
        <v>35</v>
      </c>
      <c r="O11" s="34" t="s">
        <v>36</v>
      </c>
      <c r="P11" s="34" t="s">
        <v>26</v>
      </c>
      <c r="Q11" s="34" t="s">
        <v>27</v>
      </c>
      <c r="R11" s="176"/>
    </row>
    <row r="12" spans="1:18" ht="12.75">
      <c r="A12" s="40" t="s">
        <v>4</v>
      </c>
      <c r="B12" s="40">
        <v>1</v>
      </c>
      <c r="C12" s="40">
        <v>2</v>
      </c>
      <c r="D12" s="40">
        <v>3</v>
      </c>
      <c r="E12" s="41">
        <v>4</v>
      </c>
      <c r="F12" s="41">
        <v>5</v>
      </c>
      <c r="G12" s="41">
        <v>6</v>
      </c>
      <c r="H12" s="41">
        <v>7</v>
      </c>
      <c r="I12" s="41">
        <v>8</v>
      </c>
      <c r="J12" s="41">
        <v>9</v>
      </c>
      <c r="K12" s="41">
        <v>10</v>
      </c>
      <c r="L12" s="41">
        <v>11</v>
      </c>
      <c r="M12" s="41">
        <v>12</v>
      </c>
      <c r="N12" s="41">
        <v>13</v>
      </c>
      <c r="O12" s="41">
        <v>14</v>
      </c>
      <c r="P12" s="41">
        <v>15</v>
      </c>
      <c r="Q12" s="41">
        <v>16</v>
      </c>
      <c r="R12" s="41">
        <v>17</v>
      </c>
    </row>
    <row r="13" spans="1:18" ht="12.75">
      <c r="A13" s="115" t="s">
        <v>122</v>
      </c>
      <c r="B13" s="148">
        <f>B14+B15+B16</f>
        <v>267</v>
      </c>
      <c r="C13" s="148">
        <f>C14+C15+C16</f>
        <v>266</v>
      </c>
      <c r="D13" s="145">
        <v>2388.01</v>
      </c>
      <c r="E13" s="140">
        <f>E14+E15+E16</f>
        <v>5080</v>
      </c>
      <c r="F13" s="140">
        <f>F14+F15+F16</f>
        <v>5142</v>
      </c>
      <c r="G13" s="145">
        <v>388994500</v>
      </c>
      <c r="H13" s="145">
        <v>7642800</v>
      </c>
      <c r="I13" s="145">
        <v>388994500</v>
      </c>
      <c r="J13" s="145">
        <v>277830343.45</v>
      </c>
      <c r="K13" s="145">
        <v>84590426.98</v>
      </c>
      <c r="L13" s="145">
        <v>0</v>
      </c>
      <c r="M13" s="145">
        <v>7622527.07</v>
      </c>
      <c r="N13" s="145">
        <v>13575595.65</v>
      </c>
      <c r="O13" s="145">
        <v>1096526.43</v>
      </c>
      <c r="P13" s="145">
        <v>4279080.42</v>
      </c>
      <c r="Q13" s="145">
        <f>J13+K13+L13+M13+N13+O13+P13</f>
        <v>388994500</v>
      </c>
      <c r="R13" s="155">
        <f>I13-Q13</f>
        <v>0</v>
      </c>
    </row>
    <row r="14" spans="1:18" ht="12.75">
      <c r="A14" s="115" t="s">
        <v>37</v>
      </c>
      <c r="B14" s="157">
        <v>115</v>
      </c>
      <c r="C14" s="157">
        <v>115</v>
      </c>
      <c r="D14" s="146">
        <v>2471.85</v>
      </c>
      <c r="E14" s="141">
        <v>2244</v>
      </c>
      <c r="F14" s="141">
        <v>2242</v>
      </c>
      <c r="G14" s="141"/>
      <c r="H14" s="141"/>
      <c r="I14" s="141"/>
      <c r="J14" s="146"/>
      <c r="K14" s="146"/>
      <c r="L14" s="146"/>
      <c r="M14" s="146"/>
      <c r="N14" s="146"/>
      <c r="O14" s="146"/>
      <c r="P14" s="146"/>
      <c r="Q14" s="146"/>
      <c r="R14" s="147"/>
    </row>
    <row r="15" spans="1:18" ht="12.75">
      <c r="A15" s="115" t="s">
        <v>38</v>
      </c>
      <c r="B15" s="157">
        <v>128</v>
      </c>
      <c r="C15" s="157">
        <v>127</v>
      </c>
      <c r="D15" s="146">
        <v>2343.82</v>
      </c>
      <c r="E15" s="141">
        <v>2480</v>
      </c>
      <c r="F15" s="141">
        <v>2533</v>
      </c>
      <c r="G15" s="141"/>
      <c r="H15" s="141"/>
      <c r="I15" s="141"/>
      <c r="J15" s="146"/>
      <c r="K15" s="146"/>
      <c r="L15" s="146"/>
      <c r="M15" s="146"/>
      <c r="N15" s="146"/>
      <c r="O15" s="146"/>
      <c r="P15" s="146"/>
      <c r="Q15" s="146"/>
      <c r="R15" s="147"/>
    </row>
    <row r="16" spans="1:18" ht="12.75">
      <c r="A16" s="115" t="s">
        <v>39</v>
      </c>
      <c r="B16" s="157">
        <v>24</v>
      </c>
      <c r="C16" s="157">
        <v>24</v>
      </c>
      <c r="D16" s="146">
        <v>2059.16</v>
      </c>
      <c r="E16" s="141">
        <v>356</v>
      </c>
      <c r="F16" s="141">
        <v>367</v>
      </c>
      <c r="G16" s="141"/>
      <c r="H16" s="141"/>
      <c r="I16" s="141"/>
      <c r="J16" s="146"/>
      <c r="K16" s="146"/>
      <c r="L16" s="146"/>
      <c r="M16" s="146"/>
      <c r="N16" s="146"/>
      <c r="O16" s="146"/>
      <c r="P16" s="146"/>
      <c r="Q16" s="146"/>
      <c r="R16" s="147"/>
    </row>
    <row r="17" ht="12.75"/>
    <row r="18" ht="12.75"/>
    <row r="19" spans="7:17" ht="12.75">
      <c r="G19" s="21" t="s">
        <v>167</v>
      </c>
      <c r="Q19" s="21" t="s">
        <v>130</v>
      </c>
    </row>
    <row r="20" ht="12.75"/>
    <row r="21" ht="12.75"/>
    <row r="22" spans="14:16" ht="12.75">
      <c r="N22" s="183" t="s">
        <v>113</v>
      </c>
      <c r="O22" s="183"/>
      <c r="P22" s="183"/>
    </row>
    <row r="23" ht="12.75"/>
    <row r="24" ht="12.75"/>
    <row r="25" ht="12.75"/>
    <row r="26" spans="3:13" ht="12.75">
      <c r="C26" s="21" t="s">
        <v>131</v>
      </c>
      <c r="I26" s="183" t="s">
        <v>130</v>
      </c>
      <c r="J26" s="183"/>
      <c r="K26" s="183" t="s">
        <v>128</v>
      </c>
      <c r="L26" s="183"/>
      <c r="M26" s="183"/>
    </row>
    <row r="27" ht="12.75"/>
    <row r="28" ht="14.25" customHeight="1"/>
    <row r="29" spans="2:3" s="1" customFormat="1" ht="12.75">
      <c r="B29" s="23" t="s">
        <v>134</v>
      </c>
      <c r="C29" s="53"/>
    </row>
  </sheetData>
  <sheetProtection/>
  <mergeCells count="14">
    <mergeCell ref="N22:P22"/>
    <mergeCell ref="K26:M26"/>
    <mergeCell ref="G10:H10"/>
    <mergeCell ref="I10:I11"/>
    <mergeCell ref="J10:Q10"/>
    <mergeCell ref="I26:J26"/>
    <mergeCell ref="B6:N6"/>
    <mergeCell ref="Q1:R1"/>
    <mergeCell ref="R10:R11"/>
    <mergeCell ref="A4:R4"/>
    <mergeCell ref="A5:R5"/>
    <mergeCell ref="A3:R3"/>
    <mergeCell ref="B10:D10"/>
    <mergeCell ref="E10:F10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6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T95"/>
  <sheetViews>
    <sheetView zoomScalePageLayoutView="0" workbookViewId="0" topLeftCell="A1">
      <selection activeCell="A4" sqref="A4:W4"/>
    </sheetView>
  </sheetViews>
  <sheetFormatPr defaultColWidth="9.140625" defaultRowHeight="15"/>
  <cols>
    <col min="1" max="1" width="20.421875" style="2" customWidth="1"/>
    <col min="2" max="2" width="14.7109375" style="2" customWidth="1"/>
    <col min="3" max="3" width="13.140625" style="2" customWidth="1"/>
    <col min="4" max="4" width="6.7109375" style="2" customWidth="1"/>
    <col min="5" max="7" width="9.140625" style="2" customWidth="1"/>
    <col min="8" max="8" width="6.57421875" style="2" customWidth="1"/>
    <col min="9" max="17" width="9.140625" style="2" customWidth="1"/>
    <col min="18" max="18" width="8.28125" style="2" customWidth="1"/>
    <col min="19" max="19" width="12.8515625" style="2" customWidth="1"/>
    <col min="20" max="21" width="9.140625" style="2" customWidth="1"/>
    <col min="22" max="22" width="11.140625" style="2" customWidth="1"/>
    <col min="23" max="23" width="20.8515625" style="2" customWidth="1"/>
    <col min="24" max="16384" width="9.140625" style="2" customWidth="1"/>
  </cols>
  <sheetData>
    <row r="1" spans="1:23" ht="57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5"/>
      <c r="S1" s="5"/>
      <c r="T1" s="5"/>
      <c r="U1" s="5"/>
      <c r="V1" s="162" t="s">
        <v>92</v>
      </c>
      <c r="W1" s="162"/>
    </row>
    <row r="2" spans="1:46" ht="15" customHeight="1">
      <c r="A2" s="1"/>
      <c r="B2" s="3"/>
      <c r="C2" s="3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35"/>
      <c r="S2" s="35"/>
      <c r="T2" s="35"/>
      <c r="U2" s="46"/>
      <c r="V2" s="1"/>
      <c r="W2" s="8" t="s">
        <v>67</v>
      </c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</row>
    <row r="3" spans="1:46" ht="13.5" thickBot="1">
      <c r="A3" s="187" t="s">
        <v>41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</row>
    <row r="4" spans="1:46" ht="18" customHeight="1">
      <c r="A4" s="188" t="s">
        <v>56</v>
      </c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188"/>
      <c r="S4" s="188"/>
      <c r="T4" s="188"/>
      <c r="U4" s="188"/>
      <c r="V4" s="188"/>
      <c r="W4" s="188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</row>
    <row r="5" spans="1:46" ht="12.75">
      <c r="A5" s="189" t="s">
        <v>89</v>
      </c>
      <c r="B5" s="189"/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89"/>
      <c r="P5" s="189"/>
      <c r="Q5" s="189"/>
      <c r="R5" s="189"/>
      <c r="S5" s="189"/>
      <c r="T5" s="189"/>
      <c r="U5" s="189"/>
      <c r="V5" s="189"/>
      <c r="W5" s="189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</row>
    <row r="6" spans="1:23" s="43" customFormat="1" ht="14.25">
      <c r="A6" s="174" t="s">
        <v>18</v>
      </c>
      <c r="B6" s="174"/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174"/>
      <c r="R6" s="174"/>
      <c r="S6" s="174"/>
      <c r="T6" s="174"/>
      <c r="U6" s="174"/>
      <c r="V6" s="174"/>
      <c r="W6" s="174"/>
    </row>
    <row r="7" spans="1:23" s="43" customFormat="1" ht="25.5">
      <c r="A7" s="36" t="s">
        <v>8</v>
      </c>
      <c r="B7" s="194"/>
      <c r="C7" s="194"/>
      <c r="D7" s="194"/>
      <c r="E7" s="194"/>
      <c r="F7" s="194"/>
      <c r="G7" s="194"/>
      <c r="H7" s="194"/>
      <c r="I7" s="194"/>
      <c r="J7" s="194"/>
      <c r="K7" s="194"/>
      <c r="L7" s="194"/>
      <c r="M7" s="194"/>
      <c r="N7" s="194"/>
      <c r="O7" s="194"/>
      <c r="P7" s="194"/>
      <c r="Q7" s="194"/>
      <c r="R7" s="194"/>
      <c r="S7" s="194"/>
      <c r="T7" s="194"/>
      <c r="U7" s="194"/>
      <c r="V7" s="194"/>
      <c r="W7" s="194"/>
    </row>
    <row r="8" spans="1:23" s="43" customFormat="1" ht="15">
      <c r="A8" s="37" t="s">
        <v>1</v>
      </c>
      <c r="B8" s="30" t="s">
        <v>9</v>
      </c>
      <c r="C8" s="30"/>
      <c r="D8" s="17"/>
      <c r="E8" s="17"/>
      <c r="F8" s="31"/>
      <c r="G8" s="31"/>
      <c r="H8" s="17"/>
      <c r="I8" s="17"/>
      <c r="J8" s="31"/>
      <c r="K8" s="31"/>
      <c r="L8" s="31"/>
      <c r="M8" s="31"/>
      <c r="N8" s="12"/>
      <c r="O8" s="54"/>
      <c r="P8" s="54"/>
      <c r="Q8" s="54"/>
      <c r="R8" s="54"/>
      <c r="S8" s="54"/>
      <c r="T8" s="54"/>
      <c r="U8" s="54"/>
      <c r="V8" s="54"/>
      <c r="W8" s="54"/>
    </row>
    <row r="9" spans="1:23" s="43" customFormat="1" ht="15">
      <c r="A9" s="37" t="s">
        <v>2</v>
      </c>
      <c r="B9" s="31" t="s">
        <v>10</v>
      </c>
      <c r="C9" s="31"/>
      <c r="D9" s="17"/>
      <c r="E9" s="17"/>
      <c r="F9" s="31"/>
      <c r="G9" s="31"/>
      <c r="H9" s="17"/>
      <c r="I9" s="17"/>
      <c r="J9" s="31"/>
      <c r="K9" s="31"/>
      <c r="L9" s="32"/>
      <c r="M9" s="32"/>
      <c r="N9" s="12"/>
      <c r="O9" s="54"/>
      <c r="P9" s="54"/>
      <c r="Q9" s="54"/>
      <c r="R9" s="54"/>
      <c r="S9" s="54"/>
      <c r="T9" s="54"/>
      <c r="U9" s="54"/>
      <c r="V9" s="54"/>
      <c r="W9" s="54"/>
    </row>
    <row r="10" spans="1:46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</row>
    <row r="11" spans="1:46" ht="90" customHeight="1">
      <c r="A11" s="191" t="s">
        <v>42</v>
      </c>
      <c r="B11" s="191" t="s">
        <v>91</v>
      </c>
      <c r="C11" s="191" t="s">
        <v>43</v>
      </c>
      <c r="D11" s="191" t="s">
        <v>44</v>
      </c>
      <c r="E11" s="191"/>
      <c r="F11" s="191"/>
      <c r="G11" s="191"/>
      <c r="H11" s="191" t="s">
        <v>45</v>
      </c>
      <c r="I11" s="191"/>
      <c r="J11" s="191"/>
      <c r="K11" s="191"/>
      <c r="L11" s="191" t="s">
        <v>46</v>
      </c>
      <c r="M11" s="191"/>
      <c r="N11" s="191"/>
      <c r="O11" s="191" t="s">
        <v>47</v>
      </c>
      <c r="P11" s="191"/>
      <c r="Q11" s="191"/>
      <c r="R11" s="191"/>
      <c r="S11" s="170" t="s">
        <v>90</v>
      </c>
      <c r="T11" s="168" t="s">
        <v>3</v>
      </c>
      <c r="U11" s="169"/>
      <c r="V11" s="192"/>
      <c r="W11" s="170" t="s">
        <v>48</v>
      </c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</row>
    <row r="12" spans="1:46" ht="44.25" customHeight="1">
      <c r="A12" s="191"/>
      <c r="B12" s="191"/>
      <c r="C12" s="191"/>
      <c r="D12" s="191" t="s">
        <v>49</v>
      </c>
      <c r="E12" s="168" t="s">
        <v>19</v>
      </c>
      <c r="F12" s="169"/>
      <c r="G12" s="192"/>
      <c r="H12" s="191" t="s">
        <v>49</v>
      </c>
      <c r="I12" s="168" t="s">
        <v>19</v>
      </c>
      <c r="J12" s="169"/>
      <c r="K12" s="192"/>
      <c r="L12" s="191" t="s">
        <v>50</v>
      </c>
      <c r="M12" s="168" t="s">
        <v>19</v>
      </c>
      <c r="N12" s="169"/>
      <c r="O12" s="191" t="s">
        <v>50</v>
      </c>
      <c r="P12" s="168" t="s">
        <v>19</v>
      </c>
      <c r="Q12" s="169"/>
      <c r="R12" s="192"/>
      <c r="S12" s="193"/>
      <c r="T12" s="170" t="s">
        <v>51</v>
      </c>
      <c r="U12" s="191" t="s">
        <v>52</v>
      </c>
      <c r="V12" s="191" t="s">
        <v>53</v>
      </c>
      <c r="W12" s="193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</row>
    <row r="13" spans="1:46" ht="38.25">
      <c r="A13" s="191"/>
      <c r="B13" s="191"/>
      <c r="C13" s="191"/>
      <c r="D13" s="191"/>
      <c r="E13" s="7" t="s">
        <v>51</v>
      </c>
      <c r="F13" s="7" t="s">
        <v>52</v>
      </c>
      <c r="G13" s="7" t="s">
        <v>53</v>
      </c>
      <c r="H13" s="191"/>
      <c r="I13" s="7" t="s">
        <v>51</v>
      </c>
      <c r="J13" s="7" t="s">
        <v>52</v>
      </c>
      <c r="K13" s="7" t="s">
        <v>53</v>
      </c>
      <c r="L13" s="191"/>
      <c r="M13" s="7" t="s">
        <v>51</v>
      </c>
      <c r="N13" s="7" t="s">
        <v>52</v>
      </c>
      <c r="O13" s="191"/>
      <c r="P13" s="7" t="s">
        <v>51</v>
      </c>
      <c r="Q13" s="7" t="s">
        <v>52</v>
      </c>
      <c r="R13" s="7" t="s">
        <v>53</v>
      </c>
      <c r="S13" s="171"/>
      <c r="T13" s="171"/>
      <c r="U13" s="191"/>
      <c r="V13" s="191"/>
      <c r="W13" s="17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</row>
    <row r="14" spans="1:46" ht="12.75">
      <c r="A14" s="7" t="s">
        <v>4</v>
      </c>
      <c r="B14" s="7">
        <v>1</v>
      </c>
      <c r="C14" s="7">
        <v>2</v>
      </c>
      <c r="D14" s="7">
        <v>3</v>
      </c>
      <c r="E14" s="7">
        <v>4</v>
      </c>
      <c r="F14" s="7">
        <v>5</v>
      </c>
      <c r="G14" s="7">
        <v>6</v>
      </c>
      <c r="H14" s="7">
        <v>7</v>
      </c>
      <c r="I14" s="7">
        <v>8</v>
      </c>
      <c r="J14" s="7">
        <v>9</v>
      </c>
      <c r="K14" s="7">
        <v>10</v>
      </c>
      <c r="L14" s="7">
        <v>11</v>
      </c>
      <c r="M14" s="7">
        <v>12</v>
      </c>
      <c r="N14" s="7">
        <v>13</v>
      </c>
      <c r="O14" s="47">
        <v>14</v>
      </c>
      <c r="P14" s="7">
        <v>15</v>
      </c>
      <c r="Q14" s="7">
        <v>16</v>
      </c>
      <c r="R14" s="7">
        <v>17</v>
      </c>
      <c r="S14" s="7">
        <v>18</v>
      </c>
      <c r="T14" s="7">
        <v>19</v>
      </c>
      <c r="U14" s="7">
        <v>20</v>
      </c>
      <c r="V14" s="7">
        <v>21</v>
      </c>
      <c r="W14" s="7">
        <v>22</v>
      </c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</row>
    <row r="15" spans="1:46" ht="12.75">
      <c r="A15" s="15" t="s">
        <v>5</v>
      </c>
      <c r="B15" s="7"/>
      <c r="C15" s="7"/>
      <c r="D15" s="48">
        <f>SUM(E15:G15)</f>
        <v>0</v>
      </c>
      <c r="E15" s="7"/>
      <c r="F15" s="7"/>
      <c r="G15" s="7"/>
      <c r="H15" s="48">
        <f>SUM(I15:K15)</f>
        <v>0</v>
      </c>
      <c r="I15" s="7"/>
      <c r="J15" s="7"/>
      <c r="K15" s="7"/>
      <c r="L15" s="48">
        <f>SUM(M15:N15)</f>
        <v>0</v>
      </c>
      <c r="M15" s="7"/>
      <c r="N15" s="7"/>
      <c r="O15" s="48">
        <f>SUM(P15:R15)</f>
        <v>0</v>
      </c>
      <c r="P15" s="7"/>
      <c r="Q15" s="7"/>
      <c r="R15" s="7"/>
      <c r="S15" s="7"/>
      <c r="T15" s="7"/>
      <c r="U15" s="7"/>
      <c r="V15" s="7"/>
      <c r="W15" s="18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</row>
    <row r="16" spans="1:46" ht="12.75">
      <c r="A16" s="15" t="s">
        <v>6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18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</row>
    <row r="17" spans="1:46" ht="12.75">
      <c r="A17" s="15" t="s">
        <v>7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18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</row>
    <row r="18" spans="1:46" ht="12.75">
      <c r="A18" s="13" t="s">
        <v>12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</row>
    <row r="19" spans="1:46" ht="12.75">
      <c r="A19" s="9"/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</row>
    <row r="20" spans="1:46" ht="12.75">
      <c r="A20" s="190" t="s">
        <v>54</v>
      </c>
      <c r="B20" s="190"/>
      <c r="C20" s="190"/>
      <c r="D20" s="190"/>
      <c r="E20" s="190"/>
      <c r="F20" s="190"/>
      <c r="G20" s="190"/>
      <c r="H20" s="190"/>
      <c r="I20" s="190"/>
      <c r="J20" s="190"/>
      <c r="K20" s="190"/>
      <c r="L20" s="190"/>
      <c r="M20" s="190"/>
      <c r="N20" s="190"/>
      <c r="O20" s="190"/>
      <c r="P20" s="190"/>
      <c r="Q20" s="190"/>
      <c r="R20" s="190"/>
      <c r="S20" s="190"/>
      <c r="T20" s="190"/>
      <c r="U20" s="190"/>
      <c r="V20" s="190"/>
      <c r="W20" s="190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</row>
    <row r="21" spans="1:46" ht="12.75">
      <c r="A21" s="190" t="s">
        <v>55</v>
      </c>
      <c r="B21" s="190"/>
      <c r="C21" s="190"/>
      <c r="D21" s="190"/>
      <c r="E21" s="190"/>
      <c r="F21" s="190"/>
      <c r="G21" s="190"/>
      <c r="H21" s="190"/>
      <c r="I21" s="190"/>
      <c r="J21" s="190"/>
      <c r="K21" s="190"/>
      <c r="L21" s="190"/>
      <c r="M21" s="190"/>
      <c r="N21" s="190"/>
      <c r="O21" s="190"/>
      <c r="P21" s="190"/>
      <c r="Q21" s="190"/>
      <c r="R21" s="190"/>
      <c r="S21" s="190"/>
      <c r="T21" s="190"/>
      <c r="U21" s="190"/>
      <c r="V21" s="190"/>
      <c r="W21" s="190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</row>
    <row r="22" spans="1:46" ht="12.75">
      <c r="A22" s="1"/>
      <c r="B22" s="49"/>
      <c r="C22" s="49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</row>
    <row r="23" spans="1:23" s="19" customFormat="1" ht="12.75">
      <c r="A23" s="50"/>
      <c r="B23" s="50"/>
      <c r="C23" s="50"/>
      <c r="D23" s="50"/>
      <c r="E23" s="50"/>
      <c r="F23" s="50"/>
      <c r="G23" s="50"/>
      <c r="H23" s="51"/>
      <c r="I23" s="51"/>
      <c r="J23" s="51"/>
      <c r="K23" s="51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</row>
    <row r="24" spans="1:23" s="19" customFormat="1" ht="12.75">
      <c r="A24" s="1"/>
      <c r="B24" s="16"/>
      <c r="C24" s="16"/>
      <c r="D24" s="16"/>
      <c r="E24" s="16"/>
      <c r="F24" s="16"/>
      <c r="G24" s="16"/>
      <c r="H24" s="24"/>
      <c r="I24" s="24"/>
      <c r="J24" s="24"/>
      <c r="K24" s="24"/>
      <c r="L24" s="1"/>
      <c r="M24" s="1"/>
      <c r="N24" s="9"/>
      <c r="O24" s="1"/>
      <c r="P24" s="1"/>
      <c r="Q24" s="16"/>
      <c r="R24" s="16"/>
      <c r="S24" s="16"/>
      <c r="T24" s="16"/>
      <c r="U24" s="16"/>
      <c r="V24" s="16"/>
      <c r="W24" s="16"/>
    </row>
    <row r="25" spans="1:23" s="19" customFormat="1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4"/>
      <c r="R25" s="4"/>
      <c r="S25" s="4"/>
      <c r="T25" s="4"/>
      <c r="U25" s="4"/>
      <c r="V25" s="4"/>
      <c r="W25" s="1"/>
    </row>
    <row r="26" spans="1:23" s="19" customFormat="1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50"/>
      <c r="M26" s="50"/>
      <c r="N26" s="50"/>
      <c r="O26" s="50"/>
      <c r="P26" s="50"/>
      <c r="Q26" s="50"/>
      <c r="R26" s="50"/>
      <c r="S26" s="50"/>
      <c r="T26" s="51"/>
      <c r="U26" s="4"/>
      <c r="V26" s="4"/>
      <c r="W26" s="1"/>
    </row>
    <row r="27" spans="1:23" s="19" customFormat="1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6"/>
      <c r="P27" s="16"/>
      <c r="Q27" s="16"/>
      <c r="R27" s="16"/>
      <c r="S27" s="16"/>
      <c r="T27" s="9"/>
      <c r="U27" s="4"/>
      <c r="V27" s="4"/>
      <c r="W27" s="1"/>
    </row>
    <row r="28" spans="1:23" s="19" customFormat="1" ht="12.75">
      <c r="A28" s="1"/>
      <c r="B28" s="1"/>
      <c r="C28" s="1"/>
      <c r="D28" s="1"/>
      <c r="E28" s="1"/>
      <c r="F28" s="1"/>
      <c r="G28" s="4"/>
      <c r="H28" s="1"/>
      <c r="I28" s="1"/>
      <c r="J28" s="1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1"/>
    </row>
    <row r="29" spans="1:23" s="22" customFormat="1" ht="12.75" customHeight="1">
      <c r="A29" s="52"/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0"/>
      <c r="P29" s="50"/>
      <c r="Q29" s="50"/>
      <c r="R29" s="50"/>
      <c r="S29" s="50"/>
      <c r="T29" s="50"/>
      <c r="U29" s="50"/>
      <c r="V29" s="50"/>
      <c r="W29" s="50"/>
    </row>
    <row r="30" spans="1:23" s="22" customFormat="1" ht="12.75" customHeight="1">
      <c r="A30" s="52"/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0"/>
      <c r="P30" s="50"/>
      <c r="Q30" s="50"/>
      <c r="R30" s="50"/>
      <c r="S30" s="50"/>
      <c r="T30" s="50"/>
      <c r="U30" s="50"/>
      <c r="V30" s="50"/>
      <c r="W30" s="50"/>
    </row>
    <row r="31" spans="1:46" ht="12.75">
      <c r="A31" s="1"/>
      <c r="B31" s="53"/>
      <c r="C31" s="53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</row>
    <row r="32" spans="2:46" ht="12.75">
      <c r="B32" s="44"/>
      <c r="C32" s="44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</row>
    <row r="33" spans="2:46" ht="12.75">
      <c r="B33" s="44"/>
      <c r="C33" s="44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</row>
    <row r="34" spans="2:46" ht="12.75">
      <c r="B34" s="45"/>
      <c r="C34" s="45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</row>
    <row r="35" spans="2:46" ht="12.75">
      <c r="B35" s="45"/>
      <c r="C35" s="45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</row>
    <row r="36" spans="2:46" ht="12.75">
      <c r="B36" s="45"/>
      <c r="C36" s="45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</row>
    <row r="37" spans="2:46" ht="12.75">
      <c r="B37" s="45"/>
      <c r="C37" s="45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</row>
    <row r="38" spans="2:46" ht="12.75">
      <c r="B38" s="45"/>
      <c r="C38" s="45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</row>
    <row r="39" spans="2:46" ht="12.75">
      <c r="B39" s="45"/>
      <c r="C39" s="45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</row>
    <row r="40" spans="2:46" ht="12.75">
      <c r="B40" s="45"/>
      <c r="C40" s="45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</row>
    <row r="41" spans="2:46" ht="12.75">
      <c r="B41" s="45"/>
      <c r="C41" s="45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</row>
    <row r="42" spans="2:46" ht="12.75">
      <c r="B42" s="45"/>
      <c r="C42" s="45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</row>
    <row r="43" spans="2:46" ht="12.75">
      <c r="B43" s="45"/>
      <c r="C43" s="45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</row>
    <row r="44" spans="2:46" ht="12.75">
      <c r="B44" s="45"/>
      <c r="C44" s="45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</row>
    <row r="45" spans="2:46" ht="12.75">
      <c r="B45" s="45"/>
      <c r="C45" s="45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</row>
    <row r="46" spans="2:46" ht="12.75">
      <c r="B46" s="45"/>
      <c r="C46" s="45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</row>
    <row r="47" spans="2:46" ht="12.75">
      <c r="B47" s="45"/>
      <c r="C47" s="45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</row>
    <row r="48" spans="2:46" ht="12.75"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</row>
    <row r="49" spans="2:46" ht="12.75"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</row>
    <row r="50" spans="2:46" ht="12.75"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</row>
    <row r="51" spans="2:46" ht="12.75"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</row>
    <row r="52" spans="2:46" ht="12.75"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</row>
    <row r="53" spans="2:46" ht="12.75"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</row>
    <row r="54" spans="2:46" ht="12.75"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</row>
    <row r="55" spans="2:46" ht="12.75"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</row>
    <row r="56" spans="2:46" ht="12.75"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</row>
    <row r="57" spans="2:46" ht="12.75"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</row>
    <row r="58" spans="2:46" ht="12.75"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</row>
    <row r="59" spans="2:46" ht="12.75"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</row>
    <row r="60" spans="2:46" ht="12.75"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</row>
    <row r="61" spans="2:46" ht="12.75"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</row>
    <row r="62" spans="2:46" ht="12.75"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</row>
    <row r="63" spans="2:46" ht="12.75"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</row>
    <row r="64" spans="2:46" ht="12.75"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</row>
    <row r="65" spans="2:46" ht="12.75"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</row>
    <row r="66" spans="2:46" ht="12.75"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</row>
    <row r="67" spans="2:46" ht="12.75"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</row>
    <row r="68" spans="2:46" ht="12.75"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</row>
    <row r="69" spans="2:46" ht="12.75"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</row>
    <row r="70" spans="2:46" ht="12.75"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</row>
    <row r="71" spans="2:46" ht="12.75"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</row>
    <row r="72" spans="2:46" ht="12.75"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</row>
    <row r="73" spans="2:46" ht="12.75"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</row>
    <row r="74" spans="2:46" ht="12.75"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</row>
    <row r="75" spans="2:46" ht="12.75"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</row>
    <row r="76" spans="2:46" ht="12.75"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</row>
    <row r="77" spans="2:46" ht="12.75"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</row>
    <row r="78" spans="2:46" ht="12.75"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</row>
    <row r="79" spans="2:46" ht="12.75"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</row>
    <row r="80" spans="2:46" ht="12.75"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</row>
    <row r="81" spans="2:46" ht="12.75"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  <c r="AQ81" s="21"/>
      <c r="AR81" s="21"/>
      <c r="AS81" s="21"/>
      <c r="AT81" s="21"/>
    </row>
    <row r="82" spans="2:46" ht="12.75"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</row>
    <row r="83" spans="2:46" ht="12.75"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</row>
    <row r="84" spans="2:46" ht="12.75"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</row>
    <row r="85" spans="2:46" ht="12.75"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  <c r="AT85" s="21"/>
    </row>
    <row r="86" spans="2:46" ht="12.75"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21"/>
    </row>
    <row r="87" spans="2:46" ht="12.75"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</row>
    <row r="88" spans="2:46" ht="12.75"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  <c r="AT88" s="21"/>
    </row>
    <row r="89" spans="2:46" ht="12.75"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</row>
    <row r="90" spans="2:46" ht="12.75"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21"/>
      <c r="AR90" s="21"/>
      <c r="AS90" s="21"/>
      <c r="AT90" s="21"/>
    </row>
    <row r="91" spans="2:46" ht="12.75"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  <c r="AQ91" s="21"/>
      <c r="AR91" s="21"/>
      <c r="AS91" s="21"/>
      <c r="AT91" s="21"/>
    </row>
    <row r="92" spans="2:46" ht="12.75"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21"/>
      <c r="AO92" s="21"/>
      <c r="AP92" s="21"/>
      <c r="AQ92" s="21"/>
      <c r="AR92" s="21"/>
      <c r="AS92" s="21"/>
      <c r="AT92" s="21"/>
    </row>
    <row r="93" spans="2:46" ht="12.75"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  <c r="AQ93" s="21"/>
      <c r="AR93" s="21"/>
      <c r="AS93" s="21"/>
      <c r="AT93" s="21"/>
    </row>
    <row r="94" spans="2:46" ht="12.75"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1"/>
      <c r="AQ94" s="21"/>
      <c r="AR94" s="21"/>
      <c r="AS94" s="21"/>
      <c r="AT94" s="21"/>
    </row>
    <row r="95" spans="2:46" ht="12.75"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21"/>
      <c r="AO95" s="21"/>
      <c r="AP95" s="21"/>
      <c r="AQ95" s="21"/>
      <c r="AR95" s="21"/>
      <c r="AS95" s="21"/>
      <c r="AT95" s="21"/>
    </row>
  </sheetData>
  <sheetProtection/>
  <mergeCells count="29">
    <mergeCell ref="V12:V13"/>
    <mergeCell ref="H11:K11"/>
    <mergeCell ref="L11:N11"/>
    <mergeCell ref="O11:R11"/>
    <mergeCell ref="T11:V11"/>
    <mergeCell ref="A6:W6"/>
    <mergeCell ref="M12:N12"/>
    <mergeCell ref="S11:S13"/>
    <mergeCell ref="D11:G11"/>
    <mergeCell ref="A21:W21"/>
    <mergeCell ref="O12:O13"/>
    <mergeCell ref="P12:R12"/>
    <mergeCell ref="T12:T13"/>
    <mergeCell ref="U12:U13"/>
    <mergeCell ref="B7:W7"/>
    <mergeCell ref="A11:A13"/>
    <mergeCell ref="B11:B13"/>
    <mergeCell ref="C11:C13"/>
    <mergeCell ref="L12:L13"/>
    <mergeCell ref="V1:W1"/>
    <mergeCell ref="A3:W3"/>
    <mergeCell ref="A4:W4"/>
    <mergeCell ref="A5:W5"/>
    <mergeCell ref="A20:W20"/>
    <mergeCell ref="D12:D13"/>
    <mergeCell ref="E12:G12"/>
    <mergeCell ref="H12:H13"/>
    <mergeCell ref="W11:W13"/>
    <mergeCell ref="I12:K12"/>
  </mergeCells>
  <printOptions/>
  <pageMargins left="0.25" right="0.29" top="0.75" bottom="0.75" header="0.3" footer="0.3"/>
  <pageSetup fitToHeight="1" fitToWidth="1" horizontalDpi="600" verticalDpi="600" orientation="landscape" paperSize="9" scale="5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N27"/>
  <sheetViews>
    <sheetView zoomScalePageLayoutView="0" workbookViewId="0" topLeftCell="A10">
      <selection activeCell="P10" sqref="P10"/>
    </sheetView>
  </sheetViews>
  <sheetFormatPr defaultColWidth="9.140625" defaultRowHeight="15"/>
  <cols>
    <col min="1" max="1" width="61.28125" style="0" customWidth="1"/>
    <col min="2" max="2" width="10.7109375" style="0" customWidth="1"/>
    <col min="3" max="3" width="7.8515625" style="0" customWidth="1"/>
    <col min="4" max="4" width="7.00390625" style="0" customWidth="1"/>
    <col min="5" max="5" width="7.421875" style="0" customWidth="1"/>
    <col min="6" max="6" width="11.421875" style="0" bestFit="1" customWidth="1"/>
    <col min="7" max="7" width="10.28125" style="0" bestFit="1" customWidth="1"/>
    <col min="8" max="8" width="9.28125" style="0" bestFit="1" customWidth="1"/>
    <col min="9" max="9" width="11.7109375" style="0" bestFit="1" customWidth="1"/>
    <col min="10" max="10" width="10.28125" style="0" bestFit="1" customWidth="1"/>
    <col min="11" max="11" width="9.7109375" style="0" customWidth="1"/>
    <col min="12" max="12" width="11.7109375" style="0" bestFit="1" customWidth="1"/>
    <col min="13" max="13" width="16.28125" style="0" customWidth="1"/>
    <col min="14" max="14" width="14.7109375" style="0" customWidth="1"/>
  </cols>
  <sheetData>
    <row r="1" spans="1:14" ht="65.25" customHeight="1">
      <c r="A1" s="39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162" t="s">
        <v>92</v>
      </c>
      <c r="N1" s="162"/>
    </row>
    <row r="2" spans="1:14" ht="15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8" t="s">
        <v>85</v>
      </c>
    </row>
    <row r="3" spans="1:14" ht="15.75" thickBot="1">
      <c r="A3" s="195" t="s">
        <v>0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</row>
    <row r="4" spans="1:14" ht="15">
      <c r="A4" s="196" t="s">
        <v>87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</row>
    <row r="5" spans="1:14" ht="15">
      <c r="A5" s="197" t="s">
        <v>18</v>
      </c>
      <c r="B5" s="197"/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197"/>
      <c r="N5" s="197"/>
    </row>
    <row r="6" spans="1:14" ht="15">
      <c r="A6" s="71"/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</row>
    <row r="7" spans="1:14" ht="15">
      <c r="A7" s="37" t="s">
        <v>1</v>
      </c>
      <c r="B7" s="77" t="s">
        <v>9</v>
      </c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</row>
    <row r="8" spans="1:14" ht="15">
      <c r="A8" s="37" t="s">
        <v>2</v>
      </c>
      <c r="B8" s="31" t="s">
        <v>10</v>
      </c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</row>
    <row r="9" spans="1:14" ht="15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</row>
    <row r="10" spans="1:14" ht="69" customHeight="1">
      <c r="A10" s="198" t="s">
        <v>70</v>
      </c>
      <c r="B10" s="198" t="s">
        <v>71</v>
      </c>
      <c r="C10" s="198"/>
      <c r="D10" s="198" t="s">
        <v>72</v>
      </c>
      <c r="E10" s="198"/>
      <c r="F10" s="198" t="s">
        <v>73</v>
      </c>
      <c r="G10" s="198" t="s">
        <v>74</v>
      </c>
      <c r="H10" s="198"/>
      <c r="I10" s="198"/>
      <c r="J10" s="198" t="s">
        <v>76</v>
      </c>
      <c r="K10" s="198"/>
      <c r="L10" s="198"/>
      <c r="M10" s="198" t="s">
        <v>77</v>
      </c>
      <c r="N10" s="198" t="s">
        <v>78</v>
      </c>
    </row>
    <row r="11" spans="1:14" ht="25.5">
      <c r="A11" s="198"/>
      <c r="B11" s="72" t="s">
        <v>13</v>
      </c>
      <c r="C11" s="72" t="s">
        <v>14</v>
      </c>
      <c r="D11" s="72" t="s">
        <v>13</v>
      </c>
      <c r="E11" s="72" t="s">
        <v>14</v>
      </c>
      <c r="F11" s="198"/>
      <c r="G11" s="73" t="s">
        <v>75</v>
      </c>
      <c r="H11" s="73" t="s">
        <v>52</v>
      </c>
      <c r="I11" s="73" t="s">
        <v>51</v>
      </c>
      <c r="J11" s="73" t="s">
        <v>75</v>
      </c>
      <c r="K11" s="73" t="s">
        <v>52</v>
      </c>
      <c r="L11" s="73" t="s">
        <v>51</v>
      </c>
      <c r="M11" s="198"/>
      <c r="N11" s="198"/>
    </row>
    <row r="12" spans="1:14" ht="15">
      <c r="A12" s="72">
        <v>1</v>
      </c>
      <c r="B12" s="72">
        <v>2</v>
      </c>
      <c r="C12" s="72">
        <v>3</v>
      </c>
      <c r="D12" s="72">
        <v>4</v>
      </c>
      <c r="E12" s="72">
        <v>5</v>
      </c>
      <c r="F12" s="72">
        <v>6</v>
      </c>
      <c r="G12" s="72">
        <v>7</v>
      </c>
      <c r="H12" s="72">
        <v>8</v>
      </c>
      <c r="I12" s="72">
        <v>9</v>
      </c>
      <c r="J12" s="72">
        <v>10</v>
      </c>
      <c r="K12" s="72">
        <v>11</v>
      </c>
      <c r="L12" s="72">
        <v>12</v>
      </c>
      <c r="M12" s="72">
        <v>13</v>
      </c>
      <c r="N12" s="72">
        <v>14</v>
      </c>
    </row>
    <row r="13" spans="1:14" ht="26.25">
      <c r="A13" s="74" t="s">
        <v>79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</row>
    <row r="14" spans="1:14" ht="15">
      <c r="A14" s="75" t="s">
        <v>81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</row>
    <row r="15" spans="1:14" ht="15">
      <c r="A15" s="75" t="s">
        <v>80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</row>
    <row r="16" spans="1:14" ht="15">
      <c r="A16" s="75" t="s">
        <v>82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</row>
    <row r="17" spans="1:14" ht="15">
      <c r="A17" s="75" t="s">
        <v>86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</row>
    <row r="18" spans="1:14" ht="15">
      <c r="A18" s="75" t="s">
        <v>83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</row>
    <row r="19" spans="1:14" ht="15">
      <c r="A19" s="75" t="s">
        <v>7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</row>
    <row r="20" spans="1:14" ht="15">
      <c r="A20" s="74" t="s">
        <v>84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</row>
    <row r="21" spans="1:14" ht="15">
      <c r="A21" s="75" t="s">
        <v>81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</row>
    <row r="22" spans="1:14" ht="15">
      <c r="A22" s="75" t="s">
        <v>80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</row>
    <row r="23" spans="1:14" ht="15">
      <c r="A23" s="75" t="s">
        <v>82</v>
      </c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</row>
    <row r="24" spans="1:14" ht="15">
      <c r="A24" s="75" t="s">
        <v>86</v>
      </c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</row>
    <row r="25" spans="1:14" ht="15">
      <c r="A25" s="75" t="s">
        <v>83</v>
      </c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</row>
    <row r="26" spans="1:14" ht="15">
      <c r="A26" s="75" t="s">
        <v>7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</row>
    <row r="27" spans="1:14" ht="15">
      <c r="A27" s="38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</row>
  </sheetData>
  <sheetProtection/>
  <mergeCells count="12">
    <mergeCell ref="F10:F11"/>
    <mergeCell ref="G10:I10"/>
    <mergeCell ref="M1:N1"/>
    <mergeCell ref="A3:N3"/>
    <mergeCell ref="A4:N4"/>
    <mergeCell ref="A5:N5"/>
    <mergeCell ref="J10:L10"/>
    <mergeCell ref="M10:M11"/>
    <mergeCell ref="N10:N11"/>
    <mergeCell ref="D10:E10"/>
    <mergeCell ref="B10:C10"/>
    <mergeCell ref="A10:A11"/>
  </mergeCells>
  <printOptions/>
  <pageMargins left="0.21" right="0.29" top="0.75" bottom="0.75" header="0.3" footer="0.3"/>
  <pageSetup fitToHeight="1" fitToWidth="1" horizontalDpi="600" verticalDpi="600" orientation="landscape" paperSize="9" scale="7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W35"/>
  <sheetViews>
    <sheetView zoomScalePageLayoutView="0" workbookViewId="0" topLeftCell="A5">
      <selection activeCell="A16" sqref="A16"/>
    </sheetView>
  </sheetViews>
  <sheetFormatPr defaultColWidth="9.140625" defaultRowHeight="15"/>
  <cols>
    <col min="1" max="1" width="61.28125" style="0" customWidth="1"/>
    <col min="2" max="2" width="10.7109375" style="0" customWidth="1"/>
    <col min="3" max="3" width="7.8515625" style="0" customWidth="1"/>
    <col min="4" max="4" width="8.57421875" style="0" customWidth="1"/>
    <col min="5" max="5" width="9.00390625" style="0" customWidth="1"/>
    <col min="6" max="6" width="11.421875" style="0" customWidth="1"/>
    <col min="7" max="7" width="12.140625" style="0" customWidth="1"/>
    <col min="8" max="8" width="12.28125" style="0" customWidth="1"/>
    <col min="9" max="9" width="11.7109375" style="0" bestFit="1" customWidth="1"/>
    <col min="10" max="11" width="12.140625" style="0" customWidth="1"/>
    <col min="12" max="12" width="12.7109375" style="0" customWidth="1"/>
    <col min="13" max="13" width="11.7109375" style="0" bestFit="1" customWidth="1"/>
    <col min="14" max="14" width="13.00390625" style="0" customWidth="1"/>
    <col min="15" max="15" width="18.421875" style="0" customWidth="1"/>
    <col min="16" max="16" width="16.00390625" style="0" customWidth="1"/>
  </cols>
  <sheetData>
    <row r="1" spans="1:16" ht="59.25" customHeight="1">
      <c r="A1" s="99"/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162" t="s">
        <v>92</v>
      </c>
      <c r="P1" s="162"/>
    </row>
    <row r="2" spans="1:16" ht="15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8" t="s">
        <v>88</v>
      </c>
    </row>
    <row r="3" spans="1:16" ht="15.75" thickBot="1">
      <c r="A3" s="211" t="s">
        <v>0</v>
      </c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1"/>
    </row>
    <row r="4" spans="1:16" ht="15">
      <c r="A4" s="212" t="s">
        <v>87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</row>
    <row r="5" spans="1:16" ht="15">
      <c r="A5" s="213" t="s">
        <v>163</v>
      </c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13"/>
      <c r="P5" s="213"/>
    </row>
    <row r="6" spans="1:16" ht="15">
      <c r="A6" s="100"/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</row>
    <row r="7" spans="1:18" s="26" customFormat="1" ht="44.25" customHeight="1">
      <c r="A7" s="36" t="s">
        <v>8</v>
      </c>
      <c r="B7" s="174" t="s">
        <v>112</v>
      </c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29"/>
      <c r="P7" s="29"/>
      <c r="Q7" s="29"/>
      <c r="R7" s="29"/>
    </row>
    <row r="8" spans="1:16" ht="15">
      <c r="A8" s="37" t="s">
        <v>1</v>
      </c>
      <c r="B8" s="77" t="s">
        <v>9</v>
      </c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</row>
    <row r="9" spans="1:16" ht="15">
      <c r="A9" s="37" t="s">
        <v>2</v>
      </c>
      <c r="B9" s="31" t="s">
        <v>107</v>
      </c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</row>
    <row r="10" spans="1:16" ht="15.75" thickBot="1">
      <c r="A10" s="99"/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</row>
    <row r="11" spans="1:16" ht="69" customHeight="1">
      <c r="A11" s="206" t="s">
        <v>70</v>
      </c>
      <c r="B11" s="202" t="s">
        <v>71</v>
      </c>
      <c r="C11" s="202"/>
      <c r="D11" s="202" t="s">
        <v>72</v>
      </c>
      <c r="E11" s="202"/>
      <c r="F11" s="202" t="s">
        <v>73</v>
      </c>
      <c r="G11" s="199" t="s">
        <v>93</v>
      </c>
      <c r="H11" s="200"/>
      <c r="I11" s="200"/>
      <c r="J11" s="201"/>
      <c r="K11" s="199" t="s">
        <v>94</v>
      </c>
      <c r="L11" s="200"/>
      <c r="M11" s="200"/>
      <c r="N11" s="201"/>
      <c r="O11" s="202" t="s">
        <v>77</v>
      </c>
      <c r="P11" s="204" t="s">
        <v>78</v>
      </c>
    </row>
    <row r="12" spans="1:16" ht="44.25" customHeight="1">
      <c r="A12" s="207"/>
      <c r="B12" s="104" t="s">
        <v>13</v>
      </c>
      <c r="C12" s="104" t="s">
        <v>14</v>
      </c>
      <c r="D12" s="104" t="s">
        <v>13</v>
      </c>
      <c r="E12" s="104" t="s">
        <v>14</v>
      </c>
      <c r="F12" s="203"/>
      <c r="G12" s="103" t="s">
        <v>75</v>
      </c>
      <c r="H12" s="103" t="s">
        <v>52</v>
      </c>
      <c r="I12" s="103" t="s">
        <v>51</v>
      </c>
      <c r="J12" s="103" t="s">
        <v>53</v>
      </c>
      <c r="K12" s="103" t="s">
        <v>75</v>
      </c>
      <c r="L12" s="103" t="s">
        <v>52</v>
      </c>
      <c r="M12" s="103" t="s">
        <v>51</v>
      </c>
      <c r="N12" s="103" t="s">
        <v>53</v>
      </c>
      <c r="O12" s="203"/>
      <c r="P12" s="205"/>
    </row>
    <row r="13" spans="1:16" ht="15.75" thickBot="1">
      <c r="A13" s="137">
        <v>1</v>
      </c>
      <c r="B13" s="138">
        <v>2</v>
      </c>
      <c r="C13" s="138">
        <v>3</v>
      </c>
      <c r="D13" s="138">
        <v>4</v>
      </c>
      <c r="E13" s="138">
        <v>5</v>
      </c>
      <c r="F13" s="138">
        <v>6</v>
      </c>
      <c r="G13" s="138">
        <v>7</v>
      </c>
      <c r="H13" s="138">
        <v>8</v>
      </c>
      <c r="I13" s="138">
        <v>9</v>
      </c>
      <c r="J13" s="138">
        <v>10</v>
      </c>
      <c r="K13" s="138">
        <v>11</v>
      </c>
      <c r="L13" s="138">
        <v>12</v>
      </c>
      <c r="M13" s="138">
        <v>13</v>
      </c>
      <c r="N13" s="138">
        <v>14</v>
      </c>
      <c r="O13" s="138">
        <v>15</v>
      </c>
      <c r="P13" s="139">
        <v>16</v>
      </c>
    </row>
    <row r="14" spans="1:16" s="122" customFormat="1" ht="15">
      <c r="A14" s="134" t="s">
        <v>136</v>
      </c>
      <c r="B14" s="135"/>
      <c r="C14" s="135"/>
      <c r="D14" s="135"/>
      <c r="E14" s="135"/>
      <c r="F14" s="135"/>
      <c r="G14" s="135">
        <f>G15+G16+G17+G18+G19+G20+G21</f>
        <v>11005796.9</v>
      </c>
      <c r="H14" s="135">
        <f aca="true" t="shared" si="0" ref="H14:N14">H15+H16+H17+H18+H19+H20+H21</f>
        <v>5964000</v>
      </c>
      <c r="I14" s="135">
        <f t="shared" si="0"/>
        <v>0</v>
      </c>
      <c r="J14" s="135">
        <f t="shared" si="0"/>
        <v>5041796.9</v>
      </c>
      <c r="K14" s="135">
        <f t="shared" si="0"/>
        <v>4112648.75</v>
      </c>
      <c r="L14" s="135">
        <f t="shared" si="0"/>
        <v>1793067.15</v>
      </c>
      <c r="M14" s="135">
        <f t="shared" si="0"/>
        <v>0</v>
      </c>
      <c r="N14" s="135">
        <f t="shared" si="0"/>
        <v>2319581.5999999996</v>
      </c>
      <c r="O14" s="208" t="s">
        <v>109</v>
      </c>
      <c r="P14" s="136"/>
    </row>
    <row r="15" spans="1:16" ht="15">
      <c r="A15" s="129" t="s">
        <v>81</v>
      </c>
      <c r="B15" s="143">
        <v>340</v>
      </c>
      <c r="C15" s="143">
        <v>57</v>
      </c>
      <c r="D15" s="143">
        <v>21000</v>
      </c>
      <c r="E15" s="143">
        <f>D15*0.6</f>
        <v>12600</v>
      </c>
      <c r="F15" s="105">
        <v>0</v>
      </c>
      <c r="G15" s="105">
        <f aca="true" t="shared" si="1" ref="G15:G20">H15+I15+J15</f>
        <v>7140000</v>
      </c>
      <c r="H15" s="105">
        <f>B15*(21000-8400)</f>
        <v>4284000</v>
      </c>
      <c r="I15" s="105">
        <v>0</v>
      </c>
      <c r="J15" s="105">
        <f>B15*8400</f>
        <v>2856000</v>
      </c>
      <c r="K15" s="105">
        <f aca="true" t="shared" si="2" ref="K15:K20">L15+M15+N15</f>
        <v>1394067.15</v>
      </c>
      <c r="L15" s="105">
        <f>C15*D15*0.6+197067.15</f>
        <v>915267.15</v>
      </c>
      <c r="M15" s="105">
        <v>0</v>
      </c>
      <c r="N15" s="105">
        <f>C15*D15*0.4</f>
        <v>478800</v>
      </c>
      <c r="O15" s="209"/>
      <c r="P15" s="130"/>
    </row>
    <row r="16" spans="1:16" ht="15">
      <c r="A16" s="129" t="s">
        <v>118</v>
      </c>
      <c r="B16" s="143">
        <v>100</v>
      </c>
      <c r="C16" s="143">
        <v>63</v>
      </c>
      <c r="D16" s="143">
        <v>21000</v>
      </c>
      <c r="E16" s="143">
        <f>D16*0.6</f>
        <v>12600</v>
      </c>
      <c r="F16" s="105">
        <v>0</v>
      </c>
      <c r="G16" s="105">
        <f t="shared" si="1"/>
        <v>2100000</v>
      </c>
      <c r="H16" s="105">
        <f>B16*(21000-8400)</f>
        <v>1260000</v>
      </c>
      <c r="I16" s="105">
        <v>0</v>
      </c>
      <c r="J16" s="105">
        <f>B16*8400</f>
        <v>840000</v>
      </c>
      <c r="K16" s="105">
        <f t="shared" si="2"/>
        <v>1323000</v>
      </c>
      <c r="L16" s="105">
        <f>C16*D16*0.6</f>
        <v>793800</v>
      </c>
      <c r="M16" s="105">
        <v>0</v>
      </c>
      <c r="N16" s="105">
        <f>C16*D16*0.4</f>
        <v>529200</v>
      </c>
      <c r="O16" s="209"/>
      <c r="P16" s="130"/>
    </row>
    <row r="17" spans="1:16" ht="15">
      <c r="A17" s="129" t="s">
        <v>119</v>
      </c>
      <c r="B17" s="143">
        <v>0</v>
      </c>
      <c r="C17" s="143">
        <v>1</v>
      </c>
      <c r="D17" s="143">
        <v>0</v>
      </c>
      <c r="E17" s="143">
        <v>21000</v>
      </c>
      <c r="F17" s="105">
        <v>0</v>
      </c>
      <c r="G17" s="105">
        <f t="shared" si="1"/>
        <v>17844.82</v>
      </c>
      <c r="H17" s="105">
        <v>0</v>
      </c>
      <c r="I17" s="105">
        <v>0</v>
      </c>
      <c r="J17" s="105">
        <f>C17*17844.82</f>
        <v>17844.82</v>
      </c>
      <c r="K17" s="105">
        <f t="shared" si="2"/>
        <v>21000</v>
      </c>
      <c r="L17" s="105">
        <v>0</v>
      </c>
      <c r="M17" s="105">
        <v>0</v>
      </c>
      <c r="N17" s="105">
        <f>C17*E17</f>
        <v>21000</v>
      </c>
      <c r="O17" s="209"/>
      <c r="P17" s="130"/>
    </row>
    <row r="18" spans="1:16" ht="27" customHeight="1">
      <c r="A18" s="131" t="s">
        <v>120</v>
      </c>
      <c r="B18" s="143">
        <v>0</v>
      </c>
      <c r="C18" s="143"/>
      <c r="D18" s="143">
        <v>0</v>
      </c>
      <c r="E18" s="143"/>
      <c r="F18" s="105">
        <v>0</v>
      </c>
      <c r="G18" s="105">
        <f t="shared" si="1"/>
        <v>0</v>
      </c>
      <c r="H18" s="105">
        <v>0</v>
      </c>
      <c r="I18" s="105">
        <v>0</v>
      </c>
      <c r="J18" s="105">
        <f>C18*23898</f>
        <v>0</v>
      </c>
      <c r="K18" s="105">
        <f t="shared" si="2"/>
        <v>0</v>
      </c>
      <c r="L18" s="105">
        <v>0</v>
      </c>
      <c r="M18" s="105">
        <v>0</v>
      </c>
      <c r="N18" s="105">
        <f>C18*23898</f>
        <v>0</v>
      </c>
      <c r="O18" s="209"/>
      <c r="P18" s="130"/>
    </row>
    <row r="19" spans="1:16" ht="15">
      <c r="A19" s="129" t="s">
        <v>121</v>
      </c>
      <c r="B19" s="143">
        <v>40</v>
      </c>
      <c r="C19" s="143">
        <v>41</v>
      </c>
      <c r="D19" s="143">
        <v>31477.6</v>
      </c>
      <c r="E19" s="143">
        <v>31477.6</v>
      </c>
      <c r="F19" s="105">
        <v>0</v>
      </c>
      <c r="G19" s="105">
        <f t="shared" si="1"/>
        <v>1259104</v>
      </c>
      <c r="H19" s="105">
        <v>0</v>
      </c>
      <c r="I19" s="105">
        <v>0</v>
      </c>
      <c r="J19" s="105">
        <f>B19*D19</f>
        <v>1259104</v>
      </c>
      <c r="K19" s="105">
        <f t="shared" si="2"/>
        <v>1290581.5999999999</v>
      </c>
      <c r="L19" s="105">
        <v>0</v>
      </c>
      <c r="M19" s="105">
        <v>0</v>
      </c>
      <c r="N19" s="105">
        <f>C19*E19</f>
        <v>1290581.5999999999</v>
      </c>
      <c r="O19" s="209"/>
      <c r="P19" s="130"/>
    </row>
    <row r="20" spans="1:16" ht="15">
      <c r="A20" s="129" t="s">
        <v>82</v>
      </c>
      <c r="B20" s="143">
        <v>20</v>
      </c>
      <c r="C20" s="143">
        <v>4</v>
      </c>
      <c r="D20" s="143">
        <v>21000</v>
      </c>
      <c r="E20" s="143">
        <v>21000</v>
      </c>
      <c r="F20" s="105">
        <v>0</v>
      </c>
      <c r="G20" s="105">
        <f t="shared" si="1"/>
        <v>488848.08</v>
      </c>
      <c r="H20" s="105">
        <f>B20*D20</f>
        <v>420000</v>
      </c>
      <c r="I20" s="105">
        <v>0</v>
      </c>
      <c r="J20" s="105">
        <f>C20*17212.02</f>
        <v>68848.08</v>
      </c>
      <c r="K20" s="105">
        <f t="shared" si="2"/>
        <v>84000</v>
      </c>
      <c r="L20" s="105">
        <f>C20*E20</f>
        <v>84000</v>
      </c>
      <c r="M20" s="105">
        <v>0</v>
      </c>
      <c r="N20" s="105">
        <v>0</v>
      </c>
      <c r="O20" s="209"/>
      <c r="P20" s="130"/>
    </row>
    <row r="21" spans="1:16" ht="15.75" thickBot="1">
      <c r="A21" s="132" t="s">
        <v>86</v>
      </c>
      <c r="B21" s="144">
        <v>0</v>
      </c>
      <c r="C21" s="144"/>
      <c r="D21" s="144">
        <v>0</v>
      </c>
      <c r="E21" s="144"/>
      <c r="F21" s="121">
        <v>0</v>
      </c>
      <c r="G21" s="121">
        <v>0</v>
      </c>
      <c r="H21" s="121">
        <v>0</v>
      </c>
      <c r="I21" s="121">
        <v>0</v>
      </c>
      <c r="J21" s="121">
        <v>0</v>
      </c>
      <c r="K21" s="121">
        <v>0</v>
      </c>
      <c r="L21" s="121">
        <v>0</v>
      </c>
      <c r="M21" s="121">
        <v>0</v>
      </c>
      <c r="N21" s="121">
        <v>0</v>
      </c>
      <c r="O21" s="210"/>
      <c r="P21" s="133"/>
    </row>
    <row r="22" spans="1:16" s="122" customFormat="1" ht="15.75" thickBot="1">
      <c r="A22" s="123" t="s">
        <v>116</v>
      </c>
      <c r="B22" s="124"/>
      <c r="C22" s="125"/>
      <c r="D22" s="125"/>
      <c r="E22" s="125"/>
      <c r="F22" s="125"/>
      <c r="G22" s="125">
        <f>H22+I22+J22</f>
        <v>27280</v>
      </c>
      <c r="H22" s="125">
        <v>24800</v>
      </c>
      <c r="I22" s="125">
        <v>0</v>
      </c>
      <c r="J22" s="125">
        <v>2480</v>
      </c>
      <c r="K22" s="125">
        <f>L22+M22+N22</f>
        <v>9938</v>
      </c>
      <c r="L22" s="125">
        <v>9938</v>
      </c>
      <c r="M22" s="125">
        <v>0</v>
      </c>
      <c r="N22" s="125">
        <v>0</v>
      </c>
      <c r="O22" s="128" t="s">
        <v>137</v>
      </c>
      <c r="P22" s="127"/>
    </row>
    <row r="23" spans="1:16" s="122" customFormat="1" ht="15.75" thickBot="1">
      <c r="A23" s="123" t="s">
        <v>135</v>
      </c>
      <c r="B23" s="124"/>
      <c r="C23" s="125"/>
      <c r="D23" s="125"/>
      <c r="E23" s="125"/>
      <c r="F23" s="125"/>
      <c r="G23" s="125">
        <f>G22+G14</f>
        <v>11033076.9</v>
      </c>
      <c r="H23" s="125">
        <f aca="true" t="shared" si="3" ref="H23:N23">SUM(H15:H22)</f>
        <v>5988800</v>
      </c>
      <c r="I23" s="125">
        <f t="shared" si="3"/>
        <v>0</v>
      </c>
      <c r="J23" s="125">
        <f t="shared" si="3"/>
        <v>5044276.9</v>
      </c>
      <c r="K23" s="125">
        <f t="shared" si="3"/>
        <v>4122586.75</v>
      </c>
      <c r="L23" s="125">
        <f t="shared" si="3"/>
        <v>1803005.15</v>
      </c>
      <c r="M23" s="125">
        <f t="shared" si="3"/>
        <v>0</v>
      </c>
      <c r="N23" s="125">
        <f t="shared" si="3"/>
        <v>2319581.5999999996</v>
      </c>
      <c r="O23" s="126"/>
      <c r="P23" s="127"/>
    </row>
    <row r="24" spans="1:16" ht="15">
      <c r="A24" s="106"/>
      <c r="B24" s="107"/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</row>
    <row r="25" spans="1:23" s="1" customFormat="1" ht="12.75">
      <c r="A25" s="50"/>
      <c r="B25" s="50"/>
      <c r="C25" s="50"/>
      <c r="D25" s="50"/>
      <c r="E25" s="50"/>
      <c r="F25" s="50"/>
      <c r="G25" s="50"/>
      <c r="H25" s="51"/>
      <c r="I25" s="51"/>
      <c r="J25" s="51"/>
      <c r="K25" s="51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</row>
    <row r="26" spans="2:23" s="1" customFormat="1" ht="12.75">
      <c r="B26" s="16"/>
      <c r="C26" s="16"/>
      <c r="D26" s="16"/>
      <c r="E26" s="16"/>
      <c r="F26" s="16" t="s">
        <v>138</v>
      </c>
      <c r="G26" s="16"/>
      <c r="H26" s="24"/>
      <c r="I26" s="24"/>
      <c r="J26" s="24"/>
      <c r="K26" s="24"/>
      <c r="N26" s="9"/>
      <c r="P26" s="1" t="s">
        <v>130</v>
      </c>
      <c r="Q26" s="16"/>
      <c r="R26" s="16"/>
      <c r="S26" s="16"/>
      <c r="T26" s="16"/>
      <c r="U26" s="16"/>
      <c r="V26" s="16"/>
      <c r="W26" s="16"/>
    </row>
    <row r="27" spans="14:22" s="1" customFormat="1" ht="12.75">
      <c r="N27" s="1" t="s">
        <v>143</v>
      </c>
      <c r="O27" s="1" t="s">
        <v>142</v>
      </c>
      <c r="Q27" s="4"/>
      <c r="R27" s="4"/>
      <c r="S27" s="4"/>
      <c r="T27" s="100"/>
      <c r="U27" s="4"/>
      <c r="V27" s="4"/>
    </row>
    <row r="28" spans="12:22" s="1" customFormat="1" ht="12.75">
      <c r="L28" s="50"/>
      <c r="M28" s="50"/>
      <c r="N28" s="50"/>
      <c r="O28" s="50"/>
      <c r="P28" s="50"/>
      <c r="Q28" s="50"/>
      <c r="R28" s="50"/>
      <c r="S28" s="50"/>
      <c r="T28" s="51"/>
      <c r="U28" s="4"/>
      <c r="V28" s="4"/>
    </row>
    <row r="29" spans="15:22" s="1" customFormat="1" ht="12.75">
      <c r="O29" s="16"/>
      <c r="P29" s="16"/>
      <c r="Q29" s="16"/>
      <c r="R29" s="16"/>
      <c r="S29" s="16"/>
      <c r="T29" s="9"/>
      <c r="U29" s="4"/>
      <c r="V29" s="4"/>
    </row>
    <row r="30" spans="7:22" s="1" customFormat="1" ht="12.75">
      <c r="G30" s="4"/>
      <c r="K30" s="4"/>
      <c r="L30" s="4"/>
      <c r="M30" s="4"/>
      <c r="N30" s="4"/>
      <c r="O30" s="4"/>
      <c r="P30" s="4" t="s">
        <v>104</v>
      </c>
      <c r="Q30" s="4"/>
      <c r="S30" s="4"/>
      <c r="T30" s="4"/>
      <c r="U30" s="4"/>
      <c r="V30" s="4"/>
    </row>
    <row r="31" spans="1:15" s="50" customFormat="1" ht="12.75" customHeight="1">
      <c r="A31" s="52"/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108" t="s">
        <v>144</v>
      </c>
      <c r="O31" s="50" t="s">
        <v>145</v>
      </c>
    </row>
    <row r="32" spans="1:14" s="50" customFormat="1" ht="12.75" customHeight="1">
      <c r="A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</row>
    <row r="33" spans="1:7" s="1" customFormat="1" ht="12.75">
      <c r="A33" s="1" t="s">
        <v>141</v>
      </c>
      <c r="B33" s="52"/>
      <c r="C33" s="53" t="s">
        <v>129</v>
      </c>
      <c r="E33" s="50"/>
      <c r="F33" s="50"/>
      <c r="G33" s="50"/>
    </row>
    <row r="34" spans="1:6" s="1" customFormat="1" ht="20.25">
      <c r="A34" s="1" t="s">
        <v>108</v>
      </c>
      <c r="B34" s="109" t="s">
        <v>101</v>
      </c>
      <c r="C34" s="53"/>
      <c r="D34" s="100" t="s">
        <v>102</v>
      </c>
      <c r="F34" s="100"/>
    </row>
    <row r="35" spans="2:3" s="1" customFormat="1" ht="12.75">
      <c r="B35" s="23"/>
      <c r="C35" s="53"/>
    </row>
  </sheetData>
  <sheetProtection/>
  <mergeCells count="14">
    <mergeCell ref="O1:P1"/>
    <mergeCell ref="A3:P3"/>
    <mergeCell ref="A4:P4"/>
    <mergeCell ref="A5:P5"/>
    <mergeCell ref="B7:N7"/>
    <mergeCell ref="G11:J11"/>
    <mergeCell ref="K11:N11"/>
    <mergeCell ref="O11:O12"/>
    <mergeCell ref="P11:P12"/>
    <mergeCell ref="A11:A12"/>
    <mergeCell ref="O14:O21"/>
    <mergeCell ref="B11:C11"/>
    <mergeCell ref="D11:E11"/>
    <mergeCell ref="F11:F12"/>
  </mergeCells>
  <printOptions/>
  <pageMargins left="0" right="0" top="0.35433070866141736" bottom="0.7480314960629921" header="0.31496062992125984" footer="0.31496062992125984"/>
  <pageSetup fitToHeight="1" fitToWidth="1" horizontalDpi="600" verticalDpi="600" orientation="landscape" paperSize="9" scale="6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W31"/>
  <sheetViews>
    <sheetView zoomScalePageLayoutView="0" workbookViewId="0" topLeftCell="A4">
      <selection activeCell="A1" sqref="A1:P30"/>
    </sheetView>
  </sheetViews>
  <sheetFormatPr defaultColWidth="9.140625" defaultRowHeight="15"/>
  <cols>
    <col min="1" max="1" width="61.28125" style="0" customWidth="1"/>
    <col min="2" max="2" width="10.7109375" style="0" customWidth="1"/>
    <col min="3" max="3" width="7.8515625" style="0" customWidth="1"/>
    <col min="4" max="4" width="8.57421875" style="0" customWidth="1"/>
    <col min="5" max="5" width="9.00390625" style="0" customWidth="1"/>
    <col min="6" max="6" width="11.421875" style="0" customWidth="1"/>
    <col min="7" max="7" width="12.140625" style="0" customWidth="1"/>
    <col min="8" max="8" width="12.28125" style="0" customWidth="1"/>
    <col min="9" max="9" width="11.7109375" style="0" bestFit="1" customWidth="1"/>
    <col min="10" max="11" width="12.140625" style="0" customWidth="1"/>
    <col min="12" max="12" width="12.7109375" style="0" customWidth="1"/>
    <col min="13" max="13" width="11.7109375" style="0" bestFit="1" customWidth="1"/>
    <col min="14" max="14" width="13.00390625" style="0" customWidth="1"/>
    <col min="15" max="15" width="18.421875" style="0" customWidth="1"/>
    <col min="16" max="16" width="16.00390625" style="0" customWidth="1"/>
  </cols>
  <sheetData>
    <row r="1" spans="1:16" ht="59.25" customHeight="1">
      <c r="A1" s="99"/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162" t="s">
        <v>92</v>
      </c>
      <c r="P1" s="162"/>
    </row>
    <row r="2" spans="1:16" ht="15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8" t="s">
        <v>88</v>
      </c>
    </row>
    <row r="3" spans="1:16" ht="15.75" thickBot="1">
      <c r="A3" s="211" t="s">
        <v>0</v>
      </c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1"/>
    </row>
    <row r="4" spans="1:16" ht="15">
      <c r="A4" s="212" t="s">
        <v>87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</row>
    <row r="5" spans="1:16" ht="15">
      <c r="A5" s="213" t="s">
        <v>180</v>
      </c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13"/>
      <c r="P5" s="213"/>
    </row>
    <row r="6" spans="1:16" ht="15">
      <c r="A6" s="100"/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</row>
    <row r="7" spans="1:18" s="26" customFormat="1" ht="44.25" customHeight="1">
      <c r="A7" s="36" t="s">
        <v>8</v>
      </c>
      <c r="B7" s="174" t="s">
        <v>112</v>
      </c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29"/>
      <c r="P7" s="29"/>
      <c r="Q7" s="29"/>
      <c r="R7" s="29"/>
    </row>
    <row r="8" spans="1:16" ht="15">
      <c r="A8" s="37" t="s">
        <v>1</v>
      </c>
      <c r="B8" s="77" t="s">
        <v>9</v>
      </c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</row>
    <row r="9" spans="1:16" ht="15">
      <c r="A9" s="37" t="s">
        <v>2</v>
      </c>
      <c r="B9" s="31" t="s">
        <v>107</v>
      </c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</row>
    <row r="10" spans="1:16" ht="15.75" thickBot="1">
      <c r="A10" s="99"/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</row>
    <row r="11" spans="1:16" ht="69" customHeight="1">
      <c r="A11" s="206" t="s">
        <v>70</v>
      </c>
      <c r="B11" s="202" t="s">
        <v>71</v>
      </c>
      <c r="C11" s="202"/>
      <c r="D11" s="202" t="s">
        <v>72</v>
      </c>
      <c r="E11" s="202"/>
      <c r="F11" s="202" t="s">
        <v>73</v>
      </c>
      <c r="G11" s="199" t="s">
        <v>93</v>
      </c>
      <c r="H11" s="200"/>
      <c r="I11" s="200"/>
      <c r="J11" s="201"/>
      <c r="K11" s="199" t="s">
        <v>94</v>
      </c>
      <c r="L11" s="200"/>
      <c r="M11" s="200"/>
      <c r="N11" s="201"/>
      <c r="O11" s="202" t="s">
        <v>77</v>
      </c>
      <c r="P11" s="204" t="s">
        <v>78</v>
      </c>
    </row>
    <row r="12" spans="1:16" ht="44.25" customHeight="1">
      <c r="A12" s="207"/>
      <c r="B12" s="104" t="s">
        <v>13</v>
      </c>
      <c r="C12" s="104" t="s">
        <v>14</v>
      </c>
      <c r="D12" s="104" t="s">
        <v>13</v>
      </c>
      <c r="E12" s="104" t="s">
        <v>14</v>
      </c>
      <c r="F12" s="203"/>
      <c r="G12" s="103" t="s">
        <v>75</v>
      </c>
      <c r="H12" s="103" t="s">
        <v>52</v>
      </c>
      <c r="I12" s="103" t="s">
        <v>51</v>
      </c>
      <c r="J12" s="103" t="s">
        <v>53</v>
      </c>
      <c r="K12" s="103" t="s">
        <v>75</v>
      </c>
      <c r="L12" s="103" t="s">
        <v>52</v>
      </c>
      <c r="M12" s="103" t="s">
        <v>51</v>
      </c>
      <c r="N12" s="103" t="s">
        <v>53</v>
      </c>
      <c r="O12" s="203"/>
      <c r="P12" s="205"/>
    </row>
    <row r="13" spans="1:16" ht="15.75" thickBot="1">
      <c r="A13" s="137">
        <v>1</v>
      </c>
      <c r="B13" s="138">
        <v>2</v>
      </c>
      <c r="C13" s="138">
        <v>3</v>
      </c>
      <c r="D13" s="138">
        <v>4</v>
      </c>
      <c r="E13" s="138">
        <v>5</v>
      </c>
      <c r="F13" s="138">
        <v>6</v>
      </c>
      <c r="G13" s="138">
        <v>7</v>
      </c>
      <c r="H13" s="138">
        <v>8</v>
      </c>
      <c r="I13" s="138">
        <v>9</v>
      </c>
      <c r="J13" s="138">
        <v>10</v>
      </c>
      <c r="K13" s="138">
        <v>11</v>
      </c>
      <c r="L13" s="138">
        <v>12</v>
      </c>
      <c r="M13" s="138">
        <v>13</v>
      </c>
      <c r="N13" s="138">
        <v>14</v>
      </c>
      <c r="O13" s="138">
        <v>15</v>
      </c>
      <c r="P13" s="139">
        <v>16</v>
      </c>
    </row>
    <row r="14" spans="1:16" s="122" customFormat="1" ht="15">
      <c r="A14" s="134" t="s">
        <v>136</v>
      </c>
      <c r="B14" s="135">
        <f>SUM(B15:B18)</f>
        <v>460</v>
      </c>
      <c r="C14" s="135">
        <f>SUM(C15:C18)</f>
        <v>372</v>
      </c>
      <c r="D14" s="149" t="s">
        <v>165</v>
      </c>
      <c r="E14" s="149" t="s">
        <v>165</v>
      </c>
      <c r="F14" s="135"/>
      <c r="G14" s="150">
        <f>G15+G16+G17+G18+G19</f>
        <v>5379880</v>
      </c>
      <c r="H14" s="150">
        <f>SUM(H15:H19)</f>
        <v>4781000</v>
      </c>
      <c r="I14" s="150">
        <f>I15+I16+I17+I18+I19</f>
        <v>0</v>
      </c>
      <c r="J14" s="150">
        <f>SUM(J15:J19)</f>
        <v>598880</v>
      </c>
      <c r="K14" s="135">
        <f>K15+K16+K17+K18+K19</f>
        <v>5379880</v>
      </c>
      <c r="L14" s="135">
        <f>SUM(L15:L19)</f>
        <v>4781000</v>
      </c>
      <c r="M14" s="135">
        <f>M15+M16+M17+M18+M19</f>
        <v>0</v>
      </c>
      <c r="N14" s="135">
        <f>SUM(N15:N19)</f>
        <v>598880</v>
      </c>
      <c r="O14" s="208" t="s">
        <v>109</v>
      </c>
      <c r="P14" s="136"/>
    </row>
    <row r="15" spans="1:16" ht="15">
      <c r="A15" s="129" t="s">
        <v>81</v>
      </c>
      <c r="B15" s="143">
        <v>340</v>
      </c>
      <c r="C15" s="143">
        <v>184</v>
      </c>
      <c r="D15" s="143">
        <v>21000</v>
      </c>
      <c r="E15" s="143">
        <v>21000</v>
      </c>
      <c r="F15" s="105">
        <v>0</v>
      </c>
      <c r="G15" s="143">
        <f>H15+I15+J15</f>
        <v>3672600</v>
      </c>
      <c r="H15" s="143">
        <v>3076200</v>
      </c>
      <c r="I15" s="143">
        <v>0</v>
      </c>
      <c r="J15" s="143">
        <v>596400</v>
      </c>
      <c r="K15" s="105">
        <f>L15+M15+N15</f>
        <v>2914800</v>
      </c>
      <c r="L15" s="105">
        <v>2318400</v>
      </c>
      <c r="M15" s="105">
        <v>0</v>
      </c>
      <c r="N15" s="105">
        <v>596400</v>
      </c>
      <c r="O15" s="209"/>
      <c r="P15" s="130"/>
    </row>
    <row r="16" spans="1:16" ht="15">
      <c r="A16" s="129" t="s">
        <v>80</v>
      </c>
      <c r="B16" s="143">
        <v>100</v>
      </c>
      <c r="C16" s="143">
        <v>179</v>
      </c>
      <c r="D16" s="143">
        <v>21000</v>
      </c>
      <c r="E16" s="143">
        <v>21000</v>
      </c>
      <c r="F16" s="105">
        <v>0</v>
      </c>
      <c r="G16" s="143">
        <f>H16+I16+J16</f>
        <v>1260000</v>
      </c>
      <c r="H16" s="143">
        <f>B16*D16*0.6</f>
        <v>1260000</v>
      </c>
      <c r="I16" s="143">
        <v>0</v>
      </c>
      <c r="J16" s="143">
        <v>0</v>
      </c>
      <c r="K16" s="105">
        <f>L16+M16+N16</f>
        <v>2248800</v>
      </c>
      <c r="L16" s="105">
        <f>C16*E16*0.6-6600</f>
        <v>2248800</v>
      </c>
      <c r="M16" s="105">
        <v>0</v>
      </c>
      <c r="N16" s="105">
        <v>0</v>
      </c>
      <c r="O16" s="209"/>
      <c r="P16" s="130"/>
    </row>
    <row r="17" spans="1:16" ht="15">
      <c r="A17" s="129" t="s">
        <v>82</v>
      </c>
      <c r="B17" s="143">
        <v>20</v>
      </c>
      <c r="C17" s="143">
        <v>9</v>
      </c>
      <c r="D17" s="143">
        <v>21000</v>
      </c>
      <c r="E17" s="143">
        <v>21000</v>
      </c>
      <c r="F17" s="105">
        <v>0</v>
      </c>
      <c r="G17" s="143">
        <f>H17+I17+J17</f>
        <v>420000</v>
      </c>
      <c r="H17" s="143">
        <f>B17*D17</f>
        <v>420000</v>
      </c>
      <c r="I17" s="143">
        <v>0</v>
      </c>
      <c r="J17" s="143">
        <v>0</v>
      </c>
      <c r="K17" s="105">
        <f>L17+M17+N17</f>
        <v>189000</v>
      </c>
      <c r="L17" s="105">
        <f>C17*E17</f>
        <v>189000</v>
      </c>
      <c r="M17" s="105">
        <v>0</v>
      </c>
      <c r="N17" s="105">
        <v>0</v>
      </c>
      <c r="O17" s="209"/>
      <c r="P17" s="130"/>
    </row>
    <row r="18" spans="1:16" ht="15.75" thickBot="1">
      <c r="A18" s="132" t="s">
        <v>86</v>
      </c>
      <c r="B18" s="144">
        <v>0</v>
      </c>
      <c r="C18" s="144">
        <v>0</v>
      </c>
      <c r="D18" s="144">
        <v>0</v>
      </c>
      <c r="E18" s="144">
        <v>0</v>
      </c>
      <c r="F18" s="121">
        <v>0</v>
      </c>
      <c r="G18" s="121">
        <v>0</v>
      </c>
      <c r="H18" s="121">
        <v>0</v>
      </c>
      <c r="I18" s="121">
        <v>0</v>
      </c>
      <c r="J18" s="121">
        <v>0</v>
      </c>
      <c r="K18" s="121">
        <v>0</v>
      </c>
      <c r="L18" s="121">
        <v>0</v>
      </c>
      <c r="M18" s="121">
        <v>0</v>
      </c>
      <c r="N18" s="121">
        <v>0</v>
      </c>
      <c r="O18" s="210"/>
      <c r="P18" s="133"/>
    </row>
    <row r="19" spans="1:16" s="122" customFormat="1" ht="15.75" thickBot="1">
      <c r="A19" s="123" t="s">
        <v>116</v>
      </c>
      <c r="B19" s="124"/>
      <c r="C19" s="125"/>
      <c r="D19" s="125"/>
      <c r="E19" s="125"/>
      <c r="F19" s="125"/>
      <c r="G19" s="125">
        <f>H19+I19+J19</f>
        <v>27280</v>
      </c>
      <c r="H19" s="125">
        <v>24800</v>
      </c>
      <c r="I19" s="125">
        <v>0</v>
      </c>
      <c r="J19" s="125">
        <v>2480</v>
      </c>
      <c r="K19" s="125">
        <f>L19+M19+N19</f>
        <v>27280</v>
      </c>
      <c r="L19" s="125">
        <v>24800</v>
      </c>
      <c r="M19" s="125">
        <v>0</v>
      </c>
      <c r="N19" s="125">
        <v>2480</v>
      </c>
      <c r="O19" s="128" t="s">
        <v>137</v>
      </c>
      <c r="P19" s="127"/>
    </row>
    <row r="20" spans="1:16" ht="15">
      <c r="A20" s="214" t="s">
        <v>166</v>
      </c>
      <c r="B20" s="214"/>
      <c r="C20" s="214"/>
      <c r="D20" s="214"/>
      <c r="E20" s="214"/>
      <c r="F20" s="214"/>
      <c r="G20" s="214"/>
      <c r="H20" s="214"/>
      <c r="I20" s="214"/>
      <c r="J20" s="214"/>
      <c r="K20" s="214"/>
      <c r="L20" s="214"/>
      <c r="M20" s="214"/>
      <c r="N20" s="214"/>
      <c r="O20" s="214"/>
      <c r="P20" s="214"/>
    </row>
    <row r="21" spans="1:23" s="1" customFormat="1" ht="12.75">
      <c r="A21" s="50"/>
      <c r="B21" s="50"/>
      <c r="C21" s="50"/>
      <c r="D21" s="50"/>
      <c r="E21" s="50"/>
      <c r="F21" s="50"/>
      <c r="G21" s="50"/>
      <c r="H21" s="51"/>
      <c r="I21" s="51"/>
      <c r="J21" s="51"/>
      <c r="K21" s="51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</row>
    <row r="22" spans="2:23" s="1" customFormat="1" ht="12.75">
      <c r="B22" s="16"/>
      <c r="C22" s="16"/>
      <c r="D22" s="16"/>
      <c r="E22" s="16"/>
      <c r="F22" s="16" t="s">
        <v>167</v>
      </c>
      <c r="G22" s="16"/>
      <c r="H22" s="24"/>
      <c r="I22" s="24"/>
      <c r="J22" s="24"/>
      <c r="K22" s="24"/>
      <c r="N22" s="9"/>
      <c r="P22" s="1" t="s">
        <v>130</v>
      </c>
      <c r="Q22" s="16"/>
      <c r="R22" s="16"/>
      <c r="S22" s="16"/>
      <c r="T22" s="16"/>
      <c r="U22" s="16"/>
      <c r="V22" s="16"/>
      <c r="W22" s="16"/>
    </row>
    <row r="23" spans="14:22" s="1" customFormat="1" ht="12.75">
      <c r="N23" s="1" t="s">
        <v>143</v>
      </c>
      <c r="O23" s="1" t="s">
        <v>142</v>
      </c>
      <c r="Q23" s="4"/>
      <c r="R23" s="4"/>
      <c r="S23" s="4"/>
      <c r="T23" s="100"/>
      <c r="U23" s="4"/>
      <c r="V23" s="4"/>
    </row>
    <row r="24" spans="12:22" s="1" customFormat="1" ht="12.75">
      <c r="L24" s="50"/>
      <c r="M24" s="50"/>
      <c r="N24" s="50"/>
      <c r="O24" s="50"/>
      <c r="P24" s="50"/>
      <c r="Q24" s="50"/>
      <c r="R24" s="50"/>
      <c r="S24" s="50"/>
      <c r="T24" s="51"/>
      <c r="U24" s="4"/>
      <c r="V24" s="4"/>
    </row>
    <row r="25" spans="15:22" s="1" customFormat="1" ht="12.75">
      <c r="O25" s="16"/>
      <c r="P25" s="16"/>
      <c r="Q25" s="16"/>
      <c r="R25" s="16"/>
      <c r="S25" s="16"/>
      <c r="T25" s="9"/>
      <c r="U25" s="4"/>
      <c r="V25" s="4"/>
    </row>
    <row r="26" spans="7:22" s="1" customFormat="1" ht="12.75">
      <c r="G26" s="4"/>
      <c r="K26" s="4"/>
      <c r="L26" s="4"/>
      <c r="M26" s="4"/>
      <c r="N26" s="4"/>
      <c r="O26" s="4"/>
      <c r="P26" s="4" t="s">
        <v>104</v>
      </c>
      <c r="Q26" s="4"/>
      <c r="S26" s="4"/>
      <c r="T26" s="4"/>
      <c r="U26" s="4"/>
      <c r="V26" s="4"/>
    </row>
    <row r="27" spans="1:15" s="50" customFormat="1" ht="12.75" customHeight="1">
      <c r="A27" s="52"/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108" t="s">
        <v>144</v>
      </c>
      <c r="O27" s="50" t="s">
        <v>145</v>
      </c>
    </row>
    <row r="28" spans="1:14" s="50" customFormat="1" ht="12.75" customHeight="1">
      <c r="A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</row>
    <row r="29" spans="1:7" s="1" customFormat="1" ht="12.75">
      <c r="A29" s="1" t="s">
        <v>141</v>
      </c>
      <c r="B29" s="52"/>
      <c r="C29" s="53" t="s">
        <v>129</v>
      </c>
      <c r="E29" s="50"/>
      <c r="F29" s="50"/>
      <c r="G29" s="50"/>
    </row>
    <row r="30" spans="1:6" s="1" customFormat="1" ht="20.25">
      <c r="A30" s="1" t="s">
        <v>108</v>
      </c>
      <c r="B30" s="109" t="s">
        <v>101</v>
      </c>
      <c r="C30" s="53"/>
      <c r="D30" s="100" t="s">
        <v>102</v>
      </c>
      <c r="F30" s="100"/>
    </row>
    <row r="31" spans="2:3" s="1" customFormat="1" ht="12.75">
      <c r="B31" s="23"/>
      <c r="C31" s="53"/>
    </row>
  </sheetData>
  <sheetProtection/>
  <mergeCells count="15">
    <mergeCell ref="O11:O12"/>
    <mergeCell ref="P11:P12"/>
    <mergeCell ref="O14:O18"/>
    <mergeCell ref="A20:P20"/>
    <mergeCell ref="O1:P1"/>
    <mergeCell ref="A3:P3"/>
    <mergeCell ref="A4:P4"/>
    <mergeCell ref="A5:P5"/>
    <mergeCell ref="B7:N7"/>
    <mergeCell ref="A11:A12"/>
    <mergeCell ref="B11:C11"/>
    <mergeCell ref="D11:E11"/>
    <mergeCell ref="F11:F12"/>
    <mergeCell ref="G11:J11"/>
    <mergeCell ref="K11:N11"/>
  </mergeCells>
  <printOptions/>
  <pageMargins left="0" right="0" top="0.35433070866141736" bottom="0.7480314960629921" header="0.31496062992125984" footer="0.31496062992125984"/>
  <pageSetup fitToHeight="1" fitToWidth="1" horizontalDpi="600" verticalDpi="600" orientation="landscape" paperSize="9" scale="6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T70"/>
  <sheetViews>
    <sheetView view="pageBreakPreview" zoomScale="103" zoomScaleSheetLayoutView="103" zoomScalePageLayoutView="0" workbookViewId="0" topLeftCell="A7">
      <selection activeCell="B15" sqref="A15:IV17"/>
    </sheetView>
  </sheetViews>
  <sheetFormatPr defaultColWidth="9.140625" defaultRowHeight="15"/>
  <cols>
    <col min="1" max="1" width="14.28125" style="2" customWidth="1"/>
    <col min="2" max="2" width="26.57421875" style="2" customWidth="1"/>
    <col min="3" max="3" width="10.8515625" style="2" customWidth="1"/>
    <col min="4" max="4" width="11.28125" style="2" customWidth="1"/>
    <col min="5" max="5" width="9.140625" style="2" customWidth="1"/>
    <col min="6" max="6" width="11.8515625" style="2" customWidth="1"/>
    <col min="7" max="7" width="10.28125" style="2" customWidth="1"/>
    <col min="8" max="8" width="11.57421875" style="2" customWidth="1"/>
    <col min="9" max="9" width="8.7109375" style="2" customWidth="1"/>
    <col min="10" max="10" width="11.421875" style="2" customWidth="1"/>
    <col min="11" max="11" width="9.8515625" style="2" customWidth="1"/>
    <col min="12" max="12" width="11.57421875" style="2" customWidth="1"/>
    <col min="13" max="13" width="8.421875" style="2" customWidth="1"/>
    <col min="14" max="15" width="11.57421875" style="2" customWidth="1"/>
    <col min="16" max="16" width="8.421875" style="2" customWidth="1"/>
    <col min="17" max="17" width="12.140625" style="2" customWidth="1"/>
    <col min="18" max="18" width="10.28125" style="2" customWidth="1"/>
    <col min="19" max="19" width="12.421875" style="2" customWidth="1"/>
    <col min="20" max="20" width="8.28125" style="2" customWidth="1"/>
    <col min="21" max="21" width="9.7109375" style="2" bestFit="1" customWidth="1"/>
    <col min="22" max="22" width="10.140625" style="2" customWidth="1"/>
    <col min="23" max="23" width="15.421875" style="2" customWidth="1"/>
    <col min="24" max="16384" width="9.140625" style="2" customWidth="1"/>
  </cols>
  <sheetData>
    <row r="1" spans="1:23" ht="63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5"/>
      <c r="S1" s="5"/>
      <c r="T1" s="5"/>
      <c r="U1" s="5"/>
      <c r="V1" s="162" t="s">
        <v>92</v>
      </c>
      <c r="W1" s="162"/>
    </row>
    <row r="2" spans="1:46" ht="15" customHeight="1">
      <c r="A2" s="1"/>
      <c r="B2" s="3"/>
      <c r="C2" s="3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35"/>
      <c r="S2" s="35"/>
      <c r="T2" s="35"/>
      <c r="U2" s="46"/>
      <c r="V2" s="1"/>
      <c r="W2" s="8" t="s">
        <v>67</v>
      </c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</row>
    <row r="3" spans="1:46" ht="13.5" thickBot="1">
      <c r="A3" s="187" t="s">
        <v>41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</row>
    <row r="4" spans="1:46" ht="56.25" customHeight="1">
      <c r="A4" s="215" t="s">
        <v>162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</row>
    <row r="5" spans="1:46" ht="12.75">
      <c r="A5" s="189" t="s">
        <v>89</v>
      </c>
      <c r="B5" s="189"/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89"/>
      <c r="P5" s="189"/>
      <c r="Q5" s="189"/>
      <c r="R5" s="189"/>
      <c r="S5" s="189"/>
      <c r="T5" s="189"/>
      <c r="U5" s="189"/>
      <c r="V5" s="189"/>
      <c r="W5" s="189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</row>
    <row r="6" spans="1:23" s="43" customFormat="1" ht="14.25">
      <c r="A6" s="174" t="s">
        <v>168</v>
      </c>
      <c r="B6" s="174"/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174"/>
      <c r="R6" s="174"/>
      <c r="S6" s="174"/>
      <c r="T6" s="174"/>
      <c r="U6" s="174"/>
      <c r="V6" s="174"/>
      <c r="W6" s="174"/>
    </row>
    <row r="7" spans="1:23" s="43" customFormat="1" ht="50.25" customHeight="1">
      <c r="A7" s="36" t="s">
        <v>8</v>
      </c>
      <c r="B7" s="217" t="s">
        <v>96</v>
      </c>
      <c r="C7" s="217"/>
      <c r="D7" s="217"/>
      <c r="E7" s="217"/>
      <c r="F7" s="217"/>
      <c r="G7" s="217"/>
      <c r="H7" s="217"/>
      <c r="I7" s="217"/>
      <c r="J7" s="217"/>
      <c r="K7" s="217"/>
      <c r="L7" s="217"/>
      <c r="M7" s="217"/>
      <c r="N7" s="217"/>
      <c r="O7" s="217"/>
      <c r="P7" s="217"/>
      <c r="Q7" s="217"/>
      <c r="R7" s="217"/>
      <c r="S7" s="217"/>
      <c r="T7" s="217"/>
      <c r="U7" s="217"/>
      <c r="V7" s="217"/>
      <c r="W7" s="217"/>
    </row>
    <row r="8" spans="1:23" s="43" customFormat="1" ht="16.5" customHeight="1">
      <c r="A8" s="37" t="s">
        <v>1</v>
      </c>
      <c r="B8" s="30" t="s">
        <v>9</v>
      </c>
      <c r="C8" s="30"/>
      <c r="D8" s="17"/>
      <c r="E8" s="17"/>
      <c r="F8" s="31"/>
      <c r="G8" s="31"/>
      <c r="H8" s="17"/>
      <c r="I8" s="17"/>
      <c r="J8" s="31"/>
      <c r="K8" s="31"/>
      <c r="L8" s="31"/>
      <c r="M8" s="31"/>
      <c r="N8" s="12"/>
      <c r="O8" s="54"/>
      <c r="P8" s="54"/>
      <c r="Q8" s="54"/>
      <c r="R8" s="54"/>
      <c r="S8" s="54"/>
      <c r="T8" s="54"/>
      <c r="U8" s="54"/>
      <c r="V8" s="54"/>
      <c r="W8" s="54"/>
    </row>
    <row r="9" spans="1:23" s="43" customFormat="1" ht="26.25">
      <c r="A9" s="37" t="s">
        <v>2</v>
      </c>
      <c r="B9" s="31" t="s">
        <v>107</v>
      </c>
      <c r="C9" s="31"/>
      <c r="D9" s="17"/>
      <c r="E9" s="17"/>
      <c r="F9" s="31"/>
      <c r="G9" s="31"/>
      <c r="H9" s="17"/>
      <c r="I9" s="17"/>
      <c r="J9" s="31"/>
      <c r="K9" s="31"/>
      <c r="L9" s="32"/>
      <c r="M9" s="32"/>
      <c r="N9" s="12"/>
      <c r="O9" s="54"/>
      <c r="P9" s="54"/>
      <c r="Q9" s="54"/>
      <c r="R9" s="54"/>
      <c r="S9" s="54"/>
      <c r="T9" s="54"/>
      <c r="U9" s="54"/>
      <c r="V9" s="54"/>
      <c r="W9" s="54"/>
    </row>
    <row r="10" spans="1:46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</row>
    <row r="11" spans="1:46" ht="90" customHeight="1">
      <c r="A11" s="191" t="s">
        <v>42</v>
      </c>
      <c r="B11" s="191" t="s">
        <v>91</v>
      </c>
      <c r="C11" s="191" t="s">
        <v>43</v>
      </c>
      <c r="D11" s="191" t="s">
        <v>152</v>
      </c>
      <c r="E11" s="191"/>
      <c r="F11" s="191"/>
      <c r="G11" s="191"/>
      <c r="H11" s="191" t="s">
        <v>153</v>
      </c>
      <c r="I11" s="191"/>
      <c r="J11" s="191"/>
      <c r="K11" s="191"/>
      <c r="L11" s="191" t="s">
        <v>46</v>
      </c>
      <c r="M11" s="191"/>
      <c r="N11" s="191"/>
      <c r="O11" s="191" t="s">
        <v>47</v>
      </c>
      <c r="P11" s="191"/>
      <c r="Q11" s="191"/>
      <c r="R11" s="191"/>
      <c r="S11" s="170" t="s">
        <v>90</v>
      </c>
      <c r="T11" s="168" t="s">
        <v>3</v>
      </c>
      <c r="U11" s="169"/>
      <c r="V11" s="192"/>
      <c r="W11" s="170" t="s">
        <v>48</v>
      </c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</row>
    <row r="12" spans="1:46" ht="32.25" customHeight="1">
      <c r="A12" s="191"/>
      <c r="B12" s="191"/>
      <c r="C12" s="191"/>
      <c r="D12" s="191" t="s">
        <v>49</v>
      </c>
      <c r="E12" s="168" t="s">
        <v>19</v>
      </c>
      <c r="F12" s="169"/>
      <c r="G12" s="192"/>
      <c r="H12" s="191" t="s">
        <v>49</v>
      </c>
      <c r="I12" s="168" t="s">
        <v>19</v>
      </c>
      <c r="J12" s="169"/>
      <c r="K12" s="192"/>
      <c r="L12" s="191" t="s">
        <v>50</v>
      </c>
      <c r="M12" s="168" t="s">
        <v>19</v>
      </c>
      <c r="N12" s="169"/>
      <c r="O12" s="191" t="s">
        <v>50</v>
      </c>
      <c r="P12" s="168" t="s">
        <v>19</v>
      </c>
      <c r="Q12" s="169"/>
      <c r="R12" s="192"/>
      <c r="S12" s="193"/>
      <c r="T12" s="170" t="s">
        <v>51</v>
      </c>
      <c r="U12" s="191" t="s">
        <v>52</v>
      </c>
      <c r="V12" s="191" t="s">
        <v>53</v>
      </c>
      <c r="W12" s="193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</row>
    <row r="13" spans="1:46" ht="38.25">
      <c r="A13" s="191"/>
      <c r="B13" s="191"/>
      <c r="C13" s="191"/>
      <c r="D13" s="191"/>
      <c r="E13" s="7" t="s">
        <v>51</v>
      </c>
      <c r="F13" s="7" t="s">
        <v>52</v>
      </c>
      <c r="G13" s="7" t="s">
        <v>53</v>
      </c>
      <c r="H13" s="191"/>
      <c r="I13" s="7" t="s">
        <v>51</v>
      </c>
      <c r="J13" s="7" t="s">
        <v>52</v>
      </c>
      <c r="K13" s="7" t="s">
        <v>53</v>
      </c>
      <c r="L13" s="191"/>
      <c r="M13" s="7" t="s">
        <v>51</v>
      </c>
      <c r="N13" s="7" t="s">
        <v>52</v>
      </c>
      <c r="O13" s="191"/>
      <c r="P13" s="7" t="s">
        <v>51</v>
      </c>
      <c r="Q13" s="7" t="s">
        <v>52</v>
      </c>
      <c r="R13" s="7" t="s">
        <v>53</v>
      </c>
      <c r="S13" s="171"/>
      <c r="T13" s="171"/>
      <c r="U13" s="191"/>
      <c r="V13" s="191"/>
      <c r="W13" s="17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</row>
    <row r="14" spans="1:46" ht="12.75">
      <c r="A14" s="7" t="s">
        <v>4</v>
      </c>
      <c r="B14" s="7">
        <v>1</v>
      </c>
      <c r="C14" s="7">
        <v>2</v>
      </c>
      <c r="D14" s="7">
        <v>3</v>
      </c>
      <c r="E14" s="7">
        <v>4</v>
      </c>
      <c r="F14" s="7">
        <v>5</v>
      </c>
      <c r="G14" s="7">
        <v>6</v>
      </c>
      <c r="H14" s="7">
        <v>7</v>
      </c>
      <c r="I14" s="7">
        <v>8</v>
      </c>
      <c r="J14" s="7">
        <v>9</v>
      </c>
      <c r="K14" s="7">
        <v>10</v>
      </c>
      <c r="L14" s="7">
        <v>11</v>
      </c>
      <c r="M14" s="7">
        <v>12</v>
      </c>
      <c r="N14" s="7">
        <v>13</v>
      </c>
      <c r="O14" s="47">
        <v>14</v>
      </c>
      <c r="P14" s="7">
        <v>15</v>
      </c>
      <c r="Q14" s="7">
        <v>16</v>
      </c>
      <c r="R14" s="7">
        <v>17</v>
      </c>
      <c r="S14" s="7">
        <v>18</v>
      </c>
      <c r="T14" s="7">
        <v>19</v>
      </c>
      <c r="U14" s="7">
        <v>20</v>
      </c>
      <c r="V14" s="7">
        <v>21</v>
      </c>
      <c r="W14" s="7">
        <v>22</v>
      </c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</row>
    <row r="15" spans="1:46" ht="78" customHeight="1">
      <c r="A15" s="193" t="s">
        <v>95</v>
      </c>
      <c r="B15" s="14" t="s">
        <v>159</v>
      </c>
      <c r="C15" s="7">
        <v>11</v>
      </c>
      <c r="D15" s="119">
        <f>SUM(E15:G15)</f>
        <v>224620</v>
      </c>
      <c r="E15" s="119">
        <v>0</v>
      </c>
      <c r="F15" s="119">
        <v>204200</v>
      </c>
      <c r="G15" s="119">
        <v>20420</v>
      </c>
      <c r="H15" s="119">
        <f>SUM(I15:K15)</f>
        <v>224620</v>
      </c>
      <c r="I15" s="119">
        <v>0</v>
      </c>
      <c r="J15" s="119">
        <v>204200</v>
      </c>
      <c r="K15" s="119">
        <v>20420</v>
      </c>
      <c r="L15" s="119">
        <f>SUM(M15:N15)</f>
        <v>204200</v>
      </c>
      <c r="M15" s="119">
        <v>0</v>
      </c>
      <c r="N15" s="119">
        <v>204200</v>
      </c>
      <c r="O15" s="119">
        <f>SUM(P15:R15)</f>
        <v>60050</v>
      </c>
      <c r="P15" s="119">
        <v>0</v>
      </c>
      <c r="Q15" s="119">
        <v>60050</v>
      </c>
      <c r="R15" s="119">
        <v>0</v>
      </c>
      <c r="S15" s="117">
        <v>3</v>
      </c>
      <c r="T15" s="79">
        <f>I15-P15</f>
        <v>0</v>
      </c>
      <c r="U15" s="79">
        <f>N15-Q15</f>
        <v>144150</v>
      </c>
      <c r="V15" s="79">
        <f>K15-R15</f>
        <v>20420</v>
      </c>
      <c r="W15" s="216" t="s">
        <v>164</v>
      </c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</row>
    <row r="16" spans="1:46" ht="42.75" customHeight="1">
      <c r="A16" s="193"/>
      <c r="B16" s="14" t="s">
        <v>160</v>
      </c>
      <c r="C16" s="7">
        <v>11</v>
      </c>
      <c r="D16" s="119">
        <f>SUM(E16:G16)</f>
        <v>61400</v>
      </c>
      <c r="E16" s="119">
        <v>0</v>
      </c>
      <c r="F16" s="119">
        <v>2000</v>
      </c>
      <c r="G16" s="119">
        <v>59400</v>
      </c>
      <c r="H16" s="119">
        <f>SUM(I16:K16)</f>
        <v>61400</v>
      </c>
      <c r="I16" s="119">
        <v>0</v>
      </c>
      <c r="J16" s="119">
        <v>2000</v>
      </c>
      <c r="K16" s="119">
        <v>59400</v>
      </c>
      <c r="L16" s="119">
        <f>SUM(M16:N16)</f>
        <v>2000</v>
      </c>
      <c r="M16" s="119">
        <v>0</v>
      </c>
      <c r="N16" s="119">
        <v>2000</v>
      </c>
      <c r="O16" s="119">
        <f>SUM(P16:R16)</f>
        <v>9089</v>
      </c>
      <c r="P16" s="119">
        <v>0</v>
      </c>
      <c r="Q16" s="119">
        <v>0</v>
      </c>
      <c r="R16" s="119">
        <v>9089</v>
      </c>
      <c r="S16" s="117">
        <v>3</v>
      </c>
      <c r="T16" s="79">
        <f>I16-P16</f>
        <v>0</v>
      </c>
      <c r="U16" s="79">
        <f>N16-Q16</f>
        <v>2000</v>
      </c>
      <c r="V16" s="79">
        <f>K16-R16</f>
        <v>50311</v>
      </c>
      <c r="W16" s="216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</row>
    <row r="17" spans="1:46" ht="81" customHeight="1">
      <c r="A17" s="193"/>
      <c r="B17" s="14" t="s">
        <v>161</v>
      </c>
      <c r="C17" s="7">
        <v>11</v>
      </c>
      <c r="D17" s="119">
        <f>SUM(E17:G17)</f>
        <v>65340</v>
      </c>
      <c r="E17" s="119">
        <v>0</v>
      </c>
      <c r="F17" s="119">
        <v>59400</v>
      </c>
      <c r="G17" s="119">
        <v>5940</v>
      </c>
      <c r="H17" s="119">
        <f>SUM(I17:K17)</f>
        <v>65340</v>
      </c>
      <c r="I17" s="119">
        <v>0</v>
      </c>
      <c r="J17" s="119">
        <v>59400</v>
      </c>
      <c r="K17" s="119">
        <v>5940</v>
      </c>
      <c r="L17" s="119">
        <f>SUM(M17:N17)</f>
        <v>59400</v>
      </c>
      <c r="M17" s="119">
        <v>0</v>
      </c>
      <c r="N17" s="119">
        <v>59400</v>
      </c>
      <c r="O17" s="119">
        <f>SUM(P17:R17)</f>
        <v>0</v>
      </c>
      <c r="P17" s="119">
        <v>0</v>
      </c>
      <c r="Q17" s="119">
        <v>0</v>
      </c>
      <c r="R17" s="119">
        <v>0</v>
      </c>
      <c r="S17" s="117">
        <v>0</v>
      </c>
      <c r="T17" s="79">
        <f>I17-P17</f>
        <v>0</v>
      </c>
      <c r="U17" s="79">
        <f>N17-Q17</f>
        <v>59400</v>
      </c>
      <c r="V17" s="79">
        <f>K17-R17</f>
        <v>5940</v>
      </c>
      <c r="W17" s="216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</row>
    <row r="18" spans="1:46" ht="12.75">
      <c r="A18" s="13" t="s">
        <v>12</v>
      </c>
      <c r="B18" s="14"/>
      <c r="C18" s="14"/>
      <c r="D18" s="79">
        <f aca="true" t="shared" si="0" ref="D18:R18">SUM(D15:D17)</f>
        <v>351360</v>
      </c>
      <c r="E18" s="79">
        <f t="shared" si="0"/>
        <v>0</v>
      </c>
      <c r="F18" s="79">
        <f t="shared" si="0"/>
        <v>265600</v>
      </c>
      <c r="G18" s="79">
        <f t="shared" si="0"/>
        <v>85760</v>
      </c>
      <c r="H18" s="79">
        <f t="shared" si="0"/>
        <v>351360</v>
      </c>
      <c r="I18" s="79">
        <f t="shared" si="0"/>
        <v>0</v>
      </c>
      <c r="J18" s="79">
        <f t="shared" si="0"/>
        <v>265600</v>
      </c>
      <c r="K18" s="79">
        <f t="shared" si="0"/>
        <v>85760</v>
      </c>
      <c r="L18" s="79">
        <f t="shared" si="0"/>
        <v>265600</v>
      </c>
      <c r="M18" s="79">
        <f t="shared" si="0"/>
        <v>0</v>
      </c>
      <c r="N18" s="79">
        <f t="shared" si="0"/>
        <v>265600</v>
      </c>
      <c r="O18" s="79">
        <f t="shared" si="0"/>
        <v>69139</v>
      </c>
      <c r="P18" s="79">
        <f t="shared" si="0"/>
        <v>0</v>
      </c>
      <c r="Q18" s="79">
        <f t="shared" si="0"/>
        <v>60050</v>
      </c>
      <c r="R18" s="79">
        <f t="shared" si="0"/>
        <v>9089</v>
      </c>
      <c r="S18" s="7"/>
      <c r="T18" s="92">
        <f>SUM(T15:T17)</f>
        <v>0</v>
      </c>
      <c r="U18" s="79">
        <f>SUM(U15:U17)</f>
        <v>205550</v>
      </c>
      <c r="V18" s="79">
        <f>SUM(V15:V17)</f>
        <v>76671</v>
      </c>
      <c r="W18" s="14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</row>
    <row r="19" spans="1:46" ht="12.75">
      <c r="A19" s="9"/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</row>
    <row r="20" spans="1:46" ht="12.75">
      <c r="A20" s="190" t="s">
        <v>54</v>
      </c>
      <c r="B20" s="190"/>
      <c r="C20" s="190"/>
      <c r="D20" s="190"/>
      <c r="E20" s="190"/>
      <c r="F20" s="190"/>
      <c r="G20" s="190"/>
      <c r="H20" s="190"/>
      <c r="I20" s="190"/>
      <c r="J20" s="190"/>
      <c r="K20" s="190"/>
      <c r="L20" s="190"/>
      <c r="M20" s="190"/>
      <c r="N20" s="190"/>
      <c r="O20" s="190"/>
      <c r="P20" s="190"/>
      <c r="Q20" s="190"/>
      <c r="R20" s="190"/>
      <c r="S20" s="190"/>
      <c r="T20" s="190"/>
      <c r="U20" s="190"/>
      <c r="V20" s="190"/>
      <c r="W20" s="190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</row>
    <row r="21" spans="1:46" ht="12.75">
      <c r="A21" s="190" t="s">
        <v>55</v>
      </c>
      <c r="B21" s="190"/>
      <c r="C21" s="190"/>
      <c r="D21" s="190"/>
      <c r="E21" s="190"/>
      <c r="F21" s="190"/>
      <c r="G21" s="190"/>
      <c r="H21" s="190"/>
      <c r="I21" s="190"/>
      <c r="J21" s="190"/>
      <c r="K21" s="190"/>
      <c r="L21" s="190"/>
      <c r="M21" s="190"/>
      <c r="N21" s="190"/>
      <c r="O21" s="190"/>
      <c r="P21" s="190"/>
      <c r="Q21" s="190"/>
      <c r="R21" s="190"/>
      <c r="S21" s="190"/>
      <c r="T21" s="190"/>
      <c r="U21" s="190"/>
      <c r="V21" s="190"/>
      <c r="W21" s="190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</row>
    <row r="22" spans="2:46" ht="12.75">
      <c r="B22" s="45"/>
      <c r="C22" s="45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</row>
    <row r="23" spans="1:23" s="1" customFormat="1" ht="12.75">
      <c r="A23" s="50"/>
      <c r="B23" s="50"/>
      <c r="C23" s="50"/>
      <c r="D23" s="50"/>
      <c r="E23" s="50"/>
      <c r="F23" s="50"/>
      <c r="G23" s="50"/>
      <c r="H23" s="51"/>
      <c r="I23" s="51"/>
      <c r="J23" s="51"/>
      <c r="K23" s="51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</row>
    <row r="24" spans="2:23" s="1" customFormat="1" ht="12.75">
      <c r="B24" s="16"/>
      <c r="C24" s="16"/>
      <c r="D24" s="16"/>
      <c r="E24" s="16"/>
      <c r="F24" s="16" t="s">
        <v>167</v>
      </c>
      <c r="G24" s="16"/>
      <c r="H24" s="24"/>
      <c r="I24" s="24"/>
      <c r="J24" s="24"/>
      <c r="K24" s="24"/>
      <c r="N24" s="9"/>
      <c r="Q24" s="16"/>
      <c r="R24" s="16"/>
      <c r="S24" s="16"/>
      <c r="T24" s="16" t="s">
        <v>130</v>
      </c>
      <c r="U24" s="16"/>
      <c r="V24" s="16"/>
      <c r="W24" s="16"/>
    </row>
    <row r="25" spans="17:22" s="1" customFormat="1" ht="12.75">
      <c r="Q25" s="4" t="s">
        <v>101</v>
      </c>
      <c r="R25" s="4"/>
      <c r="S25" s="4"/>
      <c r="T25" s="82" t="s">
        <v>102</v>
      </c>
      <c r="U25" s="4"/>
      <c r="V25" s="4"/>
    </row>
    <row r="26" spans="12:22" s="1" customFormat="1" ht="12.75">
      <c r="L26" s="50"/>
      <c r="M26" s="50"/>
      <c r="N26" s="50"/>
      <c r="O26" s="50"/>
      <c r="P26" s="50"/>
      <c r="Q26" s="50"/>
      <c r="R26" s="50"/>
      <c r="S26" s="50"/>
      <c r="T26" s="51"/>
      <c r="U26" s="4"/>
      <c r="V26" s="4"/>
    </row>
    <row r="27" spans="15:22" s="1" customFormat="1" ht="12.75">
      <c r="O27" s="16"/>
      <c r="P27" s="16"/>
      <c r="Q27" s="16"/>
      <c r="R27" s="16"/>
      <c r="S27" s="16"/>
      <c r="T27" s="9" t="s">
        <v>104</v>
      </c>
      <c r="U27" s="4"/>
      <c r="V27" s="4"/>
    </row>
    <row r="28" spans="7:22" s="1" customFormat="1" ht="12.75">
      <c r="G28" s="4"/>
      <c r="K28" s="4"/>
      <c r="L28" s="4"/>
      <c r="M28" s="4"/>
      <c r="N28" s="4"/>
      <c r="O28" s="4"/>
      <c r="P28" s="4"/>
      <c r="Q28" s="4"/>
      <c r="S28" s="4"/>
      <c r="T28" s="4"/>
      <c r="U28" s="4"/>
      <c r="V28" s="4"/>
    </row>
    <row r="29" spans="1:14" s="50" customFormat="1" ht="12.75" customHeight="1">
      <c r="A29" s="52"/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</row>
    <row r="30" spans="1:14" s="50" customFormat="1" ht="12.75" customHeight="1">
      <c r="A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</row>
    <row r="31" spans="1:7" s="1" customFormat="1" ht="12.75">
      <c r="A31" s="1" t="s">
        <v>106</v>
      </c>
      <c r="B31" s="52" t="s">
        <v>131</v>
      </c>
      <c r="C31" s="53"/>
      <c r="E31" s="118"/>
      <c r="F31" s="118"/>
      <c r="G31" s="118" t="s">
        <v>129</v>
      </c>
    </row>
    <row r="32" spans="2:6" s="1" customFormat="1" ht="20.25">
      <c r="B32" s="83" t="s">
        <v>103</v>
      </c>
      <c r="C32" s="53"/>
      <c r="D32" s="82" t="s">
        <v>110</v>
      </c>
      <c r="F32" s="82" t="s">
        <v>111</v>
      </c>
    </row>
    <row r="33" spans="2:3" s="1" customFormat="1" ht="12.75">
      <c r="B33" s="23" t="s">
        <v>134</v>
      </c>
      <c r="C33" s="53"/>
    </row>
    <row r="34" spans="2:46" ht="12.75"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</row>
    <row r="35" spans="2:46" ht="12.75"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</row>
    <row r="36" spans="2:46" ht="12.75"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</row>
    <row r="37" spans="2:46" ht="12.75"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</row>
    <row r="38" spans="2:46" ht="12.75"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</row>
    <row r="39" spans="2:46" ht="12.75"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</row>
    <row r="40" spans="2:46" ht="12.75"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</row>
    <row r="41" spans="2:46" ht="12.75"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</row>
    <row r="42" spans="2:46" ht="12.75"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</row>
    <row r="43" spans="2:46" ht="12.75"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</row>
    <row r="44" spans="2:46" ht="12.75"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</row>
    <row r="45" spans="2:46" ht="12.75"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</row>
    <row r="46" spans="2:46" ht="12.75"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</row>
    <row r="47" spans="2:46" ht="12.75"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</row>
    <row r="48" spans="2:46" ht="12.75"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</row>
    <row r="49" spans="2:46" ht="12.75"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</row>
    <row r="50" spans="2:46" ht="12.75"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</row>
    <row r="51" spans="2:46" ht="12.75"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</row>
    <row r="52" spans="2:46" ht="12.75"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</row>
    <row r="53" spans="2:46" ht="12.75"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</row>
    <row r="54" spans="2:46" ht="12.75"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</row>
    <row r="55" spans="2:46" ht="12.75"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</row>
    <row r="56" spans="2:46" ht="12.75"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</row>
    <row r="57" spans="2:46" ht="12.75"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</row>
    <row r="58" spans="2:46" ht="12.75"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</row>
    <row r="59" spans="2:46" ht="12.75"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</row>
    <row r="60" spans="2:46" ht="12.75"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</row>
    <row r="61" spans="2:46" ht="12.75"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</row>
    <row r="62" spans="2:46" ht="12.75"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</row>
    <row r="63" spans="2:46" ht="12.75"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</row>
    <row r="64" spans="2:46" ht="12.75"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</row>
    <row r="65" spans="2:46" ht="12.75"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</row>
    <row r="66" spans="2:46" ht="12.75"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</row>
    <row r="67" spans="2:46" ht="12.75"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</row>
    <row r="68" spans="2:46" ht="12.75"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</row>
    <row r="69" spans="2:46" ht="12.75"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</row>
    <row r="70" spans="2:46" ht="12.75"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</row>
  </sheetData>
  <sheetProtection/>
  <mergeCells count="31">
    <mergeCell ref="B11:B13"/>
    <mergeCell ref="S11:S13"/>
    <mergeCell ref="V12:V13"/>
    <mergeCell ref="L12:L13"/>
    <mergeCell ref="H12:H13"/>
    <mergeCell ref="L11:N11"/>
    <mergeCell ref="B7:W7"/>
    <mergeCell ref="D11:G11"/>
    <mergeCell ref="W11:W13"/>
    <mergeCell ref="T11:V11"/>
    <mergeCell ref="E12:G12"/>
    <mergeCell ref="V1:W1"/>
    <mergeCell ref="A3:W3"/>
    <mergeCell ref="A4:W4"/>
    <mergeCell ref="A5:W5"/>
    <mergeCell ref="A6:W6"/>
    <mergeCell ref="A15:A17"/>
    <mergeCell ref="O11:R11"/>
    <mergeCell ref="H11:K11"/>
    <mergeCell ref="I12:K12"/>
    <mergeCell ref="M12:N12"/>
    <mergeCell ref="A21:W21"/>
    <mergeCell ref="O12:O13"/>
    <mergeCell ref="P12:R12"/>
    <mergeCell ref="T12:T13"/>
    <mergeCell ref="U12:U13"/>
    <mergeCell ref="A11:A13"/>
    <mergeCell ref="A20:W20"/>
    <mergeCell ref="D12:D13"/>
    <mergeCell ref="C11:C13"/>
    <mergeCell ref="W15:W17"/>
  </mergeCells>
  <printOptions/>
  <pageMargins left="0.25" right="0.29" top="0.22" bottom="0.16" header="0.3" footer="0.3"/>
  <pageSetup fitToHeight="1" fitToWidth="1" horizontalDpi="600" verticalDpi="600" orientation="landscape" paperSize="9" scale="5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T38"/>
  <sheetViews>
    <sheetView zoomScalePageLayoutView="0" workbookViewId="0" topLeftCell="A8">
      <selection activeCell="A1" sqref="A1:W31"/>
    </sheetView>
  </sheetViews>
  <sheetFormatPr defaultColWidth="9.140625" defaultRowHeight="15"/>
  <cols>
    <col min="1" max="1" width="13.7109375" style="2" customWidth="1"/>
    <col min="2" max="2" width="26.57421875" style="2" customWidth="1"/>
    <col min="3" max="3" width="10.7109375" style="2" customWidth="1"/>
    <col min="4" max="4" width="10.421875" style="2" customWidth="1"/>
    <col min="5" max="5" width="7.00390625" style="2" customWidth="1"/>
    <col min="6" max="6" width="10.7109375" style="2" customWidth="1"/>
    <col min="7" max="7" width="10.8515625" style="2" customWidth="1"/>
    <col min="8" max="8" width="11.00390625" style="2" customWidth="1"/>
    <col min="9" max="9" width="7.140625" style="2" customWidth="1"/>
    <col min="10" max="10" width="11.421875" style="2" customWidth="1"/>
    <col min="11" max="11" width="11.28125" style="2" customWidth="1"/>
    <col min="12" max="12" width="10.7109375" style="2" customWidth="1"/>
    <col min="13" max="13" width="7.00390625" style="2" customWidth="1"/>
    <col min="14" max="14" width="11.00390625" style="2" customWidth="1"/>
    <col min="15" max="15" width="10.7109375" style="2" customWidth="1"/>
    <col min="16" max="16" width="7.421875" style="2" customWidth="1"/>
    <col min="17" max="17" width="10.7109375" style="2" customWidth="1"/>
    <col min="18" max="18" width="10.57421875" style="2" customWidth="1"/>
    <col min="19" max="19" width="12.28125" style="2" customWidth="1"/>
    <col min="20" max="20" width="7.00390625" style="2" customWidth="1"/>
    <col min="21" max="21" width="10.57421875" style="2" customWidth="1"/>
    <col min="22" max="22" width="11.140625" style="2" customWidth="1"/>
    <col min="23" max="23" width="13.28125" style="2" customWidth="1"/>
    <col min="24" max="16384" width="9.140625" style="2" customWidth="1"/>
  </cols>
  <sheetData>
    <row r="1" spans="1:23" ht="68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5"/>
      <c r="S1" s="5"/>
      <c r="T1" s="5"/>
      <c r="U1" s="162" t="s">
        <v>92</v>
      </c>
      <c r="V1" s="162"/>
      <c r="W1" s="162"/>
    </row>
    <row r="2" spans="1:46" ht="15" customHeight="1">
      <c r="A2" s="1"/>
      <c r="B2" s="3"/>
      <c r="C2" s="3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35"/>
      <c r="S2" s="35"/>
      <c r="T2" s="35"/>
      <c r="U2" s="46"/>
      <c r="V2" s="219" t="s">
        <v>67</v>
      </c>
      <c r="W2" s="219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</row>
    <row r="3" spans="1:46" ht="13.5" thickBot="1">
      <c r="A3" s="187" t="s">
        <v>41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</row>
    <row r="4" spans="1:46" ht="32.25" customHeight="1">
      <c r="A4" s="220" t="s">
        <v>171</v>
      </c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0"/>
      <c r="R4" s="220"/>
      <c r="S4" s="220"/>
      <c r="T4" s="220"/>
      <c r="U4" s="220"/>
      <c r="V4" s="220"/>
      <c r="W4" s="220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</row>
    <row r="5" spans="1:46" ht="12.75">
      <c r="A5" s="189" t="s">
        <v>89</v>
      </c>
      <c r="B5" s="189"/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89"/>
      <c r="P5" s="189"/>
      <c r="Q5" s="189"/>
      <c r="R5" s="189"/>
      <c r="S5" s="189"/>
      <c r="T5" s="189"/>
      <c r="U5" s="189"/>
      <c r="V5" s="189"/>
      <c r="W5" s="189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</row>
    <row r="6" spans="1:23" s="43" customFormat="1" ht="14.25">
      <c r="A6" s="174" t="s">
        <v>180</v>
      </c>
      <c r="B6" s="174"/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174"/>
      <c r="R6" s="174"/>
      <c r="S6" s="174"/>
      <c r="T6" s="174"/>
      <c r="U6" s="174"/>
      <c r="V6" s="174"/>
      <c r="W6" s="174"/>
    </row>
    <row r="7" spans="1:23" s="43" customFormat="1" ht="51">
      <c r="A7" s="36" t="s">
        <v>8</v>
      </c>
      <c r="B7" s="217" t="s">
        <v>96</v>
      </c>
      <c r="C7" s="217"/>
      <c r="D7" s="217"/>
      <c r="E7" s="217"/>
      <c r="F7" s="217"/>
      <c r="G7" s="217"/>
      <c r="H7" s="217"/>
      <c r="I7" s="217"/>
      <c r="J7" s="217"/>
      <c r="K7" s="217"/>
      <c r="L7" s="217"/>
      <c r="M7" s="217"/>
      <c r="N7" s="217"/>
      <c r="O7" s="217"/>
      <c r="P7" s="217"/>
      <c r="Q7" s="217"/>
      <c r="R7" s="217"/>
      <c r="S7" s="217"/>
      <c r="T7" s="217"/>
      <c r="U7" s="217"/>
      <c r="V7" s="217"/>
      <c r="W7" s="217"/>
    </row>
    <row r="8" spans="1:23" s="43" customFormat="1" ht="26.25">
      <c r="A8" s="37" t="s">
        <v>1</v>
      </c>
      <c r="B8" s="30" t="s">
        <v>9</v>
      </c>
      <c r="C8" s="30"/>
      <c r="D8" s="17"/>
      <c r="E8" s="17"/>
      <c r="F8" s="31"/>
      <c r="G8" s="31"/>
      <c r="H8" s="17"/>
      <c r="I8" s="17"/>
      <c r="J8" s="31"/>
      <c r="K8" s="31"/>
      <c r="L8" s="31"/>
      <c r="M8" s="31"/>
      <c r="N8" s="12"/>
      <c r="O8" s="54"/>
      <c r="P8" s="54"/>
      <c r="Q8" s="54"/>
      <c r="R8" s="54"/>
      <c r="S8" s="54"/>
      <c r="T8" s="54"/>
      <c r="U8" s="54"/>
      <c r="V8" s="54"/>
      <c r="W8" s="54"/>
    </row>
    <row r="9" spans="1:23" s="43" customFormat="1" ht="26.25">
      <c r="A9" s="37" t="s">
        <v>2</v>
      </c>
      <c r="B9" s="31" t="s">
        <v>107</v>
      </c>
      <c r="C9" s="31"/>
      <c r="D9" s="17"/>
      <c r="E9" s="17"/>
      <c r="F9" s="31"/>
      <c r="G9" s="31"/>
      <c r="H9" s="17"/>
      <c r="I9" s="17"/>
      <c r="J9" s="31"/>
      <c r="K9" s="31"/>
      <c r="L9" s="32"/>
      <c r="M9" s="32"/>
      <c r="N9" s="12"/>
      <c r="O9" s="54"/>
      <c r="P9" s="54"/>
      <c r="Q9" s="54"/>
      <c r="R9" s="54"/>
      <c r="S9" s="54"/>
      <c r="T9" s="54"/>
      <c r="U9" s="54"/>
      <c r="V9" s="54"/>
      <c r="W9" s="54"/>
    </row>
    <row r="10" spans="1:46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</row>
    <row r="11" spans="1:46" ht="90" customHeight="1">
      <c r="A11" s="191" t="s">
        <v>42</v>
      </c>
      <c r="B11" s="191" t="s">
        <v>91</v>
      </c>
      <c r="C11" s="191" t="s">
        <v>43</v>
      </c>
      <c r="D11" s="191" t="s">
        <v>152</v>
      </c>
      <c r="E11" s="191"/>
      <c r="F11" s="191"/>
      <c r="G11" s="191"/>
      <c r="H11" s="191" t="s">
        <v>153</v>
      </c>
      <c r="I11" s="191"/>
      <c r="J11" s="191"/>
      <c r="K11" s="191"/>
      <c r="L11" s="191" t="s">
        <v>46</v>
      </c>
      <c r="M11" s="191"/>
      <c r="N11" s="191"/>
      <c r="O11" s="191" t="s">
        <v>47</v>
      </c>
      <c r="P11" s="191"/>
      <c r="Q11" s="191"/>
      <c r="R11" s="191"/>
      <c r="S11" s="170" t="s">
        <v>90</v>
      </c>
      <c r="T11" s="168" t="s">
        <v>3</v>
      </c>
      <c r="U11" s="169"/>
      <c r="V11" s="192"/>
      <c r="W11" s="170" t="s">
        <v>48</v>
      </c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</row>
    <row r="12" spans="1:46" ht="44.25" customHeight="1">
      <c r="A12" s="191"/>
      <c r="B12" s="191"/>
      <c r="C12" s="191"/>
      <c r="D12" s="191" t="s">
        <v>49</v>
      </c>
      <c r="E12" s="168" t="s">
        <v>19</v>
      </c>
      <c r="F12" s="169"/>
      <c r="G12" s="192"/>
      <c r="H12" s="191" t="s">
        <v>49</v>
      </c>
      <c r="I12" s="168" t="s">
        <v>19</v>
      </c>
      <c r="J12" s="169"/>
      <c r="K12" s="192"/>
      <c r="L12" s="191" t="s">
        <v>50</v>
      </c>
      <c r="M12" s="168" t="s">
        <v>19</v>
      </c>
      <c r="N12" s="169"/>
      <c r="O12" s="191" t="s">
        <v>50</v>
      </c>
      <c r="P12" s="168" t="s">
        <v>19</v>
      </c>
      <c r="Q12" s="169"/>
      <c r="R12" s="192"/>
      <c r="S12" s="193"/>
      <c r="T12" s="170" t="s">
        <v>51</v>
      </c>
      <c r="U12" s="191" t="s">
        <v>52</v>
      </c>
      <c r="V12" s="191" t="s">
        <v>53</v>
      </c>
      <c r="W12" s="193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</row>
    <row r="13" spans="1:46" ht="51">
      <c r="A13" s="191"/>
      <c r="B13" s="191"/>
      <c r="C13" s="191"/>
      <c r="D13" s="191"/>
      <c r="E13" s="7" t="s">
        <v>51</v>
      </c>
      <c r="F13" s="7" t="s">
        <v>52</v>
      </c>
      <c r="G13" s="7" t="s">
        <v>53</v>
      </c>
      <c r="H13" s="191"/>
      <c r="I13" s="7" t="s">
        <v>51</v>
      </c>
      <c r="J13" s="7" t="s">
        <v>52</v>
      </c>
      <c r="K13" s="7" t="s">
        <v>53</v>
      </c>
      <c r="L13" s="191"/>
      <c r="M13" s="7" t="s">
        <v>51</v>
      </c>
      <c r="N13" s="7" t="s">
        <v>52</v>
      </c>
      <c r="O13" s="191"/>
      <c r="P13" s="7" t="s">
        <v>51</v>
      </c>
      <c r="Q13" s="7" t="s">
        <v>52</v>
      </c>
      <c r="R13" s="7" t="s">
        <v>53</v>
      </c>
      <c r="S13" s="171"/>
      <c r="T13" s="171"/>
      <c r="U13" s="191"/>
      <c r="V13" s="191"/>
      <c r="W13" s="17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</row>
    <row r="14" spans="1:46" ht="12.75">
      <c r="A14" s="7" t="s">
        <v>4</v>
      </c>
      <c r="B14" s="7">
        <v>1</v>
      </c>
      <c r="C14" s="7">
        <v>2</v>
      </c>
      <c r="D14" s="7">
        <v>3</v>
      </c>
      <c r="E14" s="7">
        <v>4</v>
      </c>
      <c r="F14" s="7">
        <v>5</v>
      </c>
      <c r="G14" s="7">
        <v>6</v>
      </c>
      <c r="H14" s="7">
        <v>7</v>
      </c>
      <c r="I14" s="7">
        <v>8</v>
      </c>
      <c r="J14" s="7">
        <v>9</v>
      </c>
      <c r="K14" s="7">
        <v>10</v>
      </c>
      <c r="L14" s="7">
        <v>11</v>
      </c>
      <c r="M14" s="7">
        <v>12</v>
      </c>
      <c r="N14" s="7">
        <v>13</v>
      </c>
      <c r="O14" s="47">
        <v>14</v>
      </c>
      <c r="P14" s="7">
        <v>15</v>
      </c>
      <c r="Q14" s="7">
        <v>16</v>
      </c>
      <c r="R14" s="7">
        <v>17</v>
      </c>
      <c r="S14" s="7">
        <v>18</v>
      </c>
      <c r="T14" s="7">
        <v>19</v>
      </c>
      <c r="U14" s="7">
        <v>20</v>
      </c>
      <c r="V14" s="7">
        <v>21</v>
      </c>
      <c r="W14" s="7">
        <v>22</v>
      </c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</row>
    <row r="15" spans="1:46" ht="54.75" customHeight="1">
      <c r="A15" s="170" t="s">
        <v>95</v>
      </c>
      <c r="B15" s="142" t="s">
        <v>169</v>
      </c>
      <c r="C15" s="120">
        <v>1</v>
      </c>
      <c r="D15" s="119">
        <f>SUM(E15:G15)</f>
        <v>1002500</v>
      </c>
      <c r="E15" s="119">
        <v>0</v>
      </c>
      <c r="F15" s="119">
        <v>802000</v>
      </c>
      <c r="G15" s="119">
        <v>200500</v>
      </c>
      <c r="H15" s="119">
        <f>SUM(I15:K15)</f>
        <v>1002500</v>
      </c>
      <c r="I15" s="119">
        <v>0</v>
      </c>
      <c r="J15" s="119">
        <v>802000</v>
      </c>
      <c r="K15" s="119">
        <v>200500</v>
      </c>
      <c r="L15" s="119">
        <f>SUM(M15:N15)</f>
        <v>802000</v>
      </c>
      <c r="M15" s="119">
        <v>0</v>
      </c>
      <c r="N15" s="119">
        <v>802000</v>
      </c>
      <c r="O15" s="119">
        <f>SUM(P15:R15)</f>
        <v>1002500</v>
      </c>
      <c r="P15" s="119">
        <v>0</v>
      </c>
      <c r="Q15" s="119">
        <v>802000</v>
      </c>
      <c r="R15" s="119">
        <v>200500</v>
      </c>
      <c r="S15" s="120">
        <v>1</v>
      </c>
      <c r="T15" s="119">
        <f>I15-P15</f>
        <v>0</v>
      </c>
      <c r="U15" s="119">
        <f>N15-Q15</f>
        <v>0</v>
      </c>
      <c r="V15" s="119">
        <f>K15-R15</f>
        <v>0</v>
      </c>
      <c r="W15" s="152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</row>
    <row r="16" spans="1:46" ht="72" customHeight="1">
      <c r="A16" s="171"/>
      <c r="B16" s="15" t="s">
        <v>170</v>
      </c>
      <c r="C16" s="120">
        <v>2</v>
      </c>
      <c r="D16" s="119">
        <f>SUM(E16:G16)</f>
        <v>220000</v>
      </c>
      <c r="E16" s="119">
        <v>0</v>
      </c>
      <c r="F16" s="119">
        <v>200000</v>
      </c>
      <c r="G16" s="119">
        <v>20000</v>
      </c>
      <c r="H16" s="119">
        <f>SUM(I16:K16)</f>
        <v>220000</v>
      </c>
      <c r="I16" s="119">
        <v>0</v>
      </c>
      <c r="J16" s="119">
        <v>200000</v>
      </c>
      <c r="K16" s="119">
        <v>20000</v>
      </c>
      <c r="L16" s="119">
        <f>SUM(M16:N16)</f>
        <v>200000</v>
      </c>
      <c r="M16" s="119">
        <v>0</v>
      </c>
      <c r="N16" s="119">
        <v>200000</v>
      </c>
      <c r="O16" s="119">
        <f>SUM(P16:R16)</f>
        <v>220000</v>
      </c>
      <c r="P16" s="119">
        <v>0</v>
      </c>
      <c r="Q16" s="119">
        <v>200000</v>
      </c>
      <c r="R16" s="119">
        <v>20000</v>
      </c>
      <c r="S16" s="120">
        <v>2</v>
      </c>
      <c r="T16" s="119">
        <f>I16-P16</f>
        <v>0</v>
      </c>
      <c r="U16" s="119">
        <f>N16-Q16</f>
        <v>0</v>
      </c>
      <c r="V16" s="119">
        <f>K16-R16</f>
        <v>0</v>
      </c>
      <c r="W16" s="15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</row>
    <row r="17" spans="1:46" ht="12.75">
      <c r="A17" s="13" t="s">
        <v>12</v>
      </c>
      <c r="B17" s="14"/>
      <c r="C17" s="14"/>
      <c r="D17" s="79">
        <f>SUM(D15:D16)</f>
        <v>1222500</v>
      </c>
      <c r="E17" s="79">
        <f aca="true" t="shared" si="0" ref="E17:V17">SUM(E15:E16)</f>
        <v>0</v>
      </c>
      <c r="F17" s="79">
        <f t="shared" si="0"/>
        <v>1002000</v>
      </c>
      <c r="G17" s="79">
        <f t="shared" si="0"/>
        <v>220500</v>
      </c>
      <c r="H17" s="79">
        <f t="shared" si="0"/>
        <v>1222500</v>
      </c>
      <c r="I17" s="79">
        <f t="shared" si="0"/>
        <v>0</v>
      </c>
      <c r="J17" s="79">
        <f t="shared" si="0"/>
        <v>1002000</v>
      </c>
      <c r="K17" s="79">
        <f t="shared" si="0"/>
        <v>220500</v>
      </c>
      <c r="L17" s="79">
        <f t="shared" si="0"/>
        <v>1002000</v>
      </c>
      <c r="M17" s="79">
        <f t="shared" si="0"/>
        <v>0</v>
      </c>
      <c r="N17" s="79">
        <f t="shared" si="0"/>
        <v>1002000</v>
      </c>
      <c r="O17" s="79">
        <f t="shared" si="0"/>
        <v>1222500</v>
      </c>
      <c r="P17" s="79">
        <f t="shared" si="0"/>
        <v>0</v>
      </c>
      <c r="Q17" s="79">
        <f t="shared" si="0"/>
        <v>1002000</v>
      </c>
      <c r="R17" s="79">
        <f t="shared" si="0"/>
        <v>220500</v>
      </c>
      <c r="S17" s="80"/>
      <c r="T17" s="79">
        <f t="shared" si="0"/>
        <v>0</v>
      </c>
      <c r="U17" s="79">
        <f t="shared" si="0"/>
        <v>0</v>
      </c>
      <c r="V17" s="79">
        <f t="shared" si="0"/>
        <v>0</v>
      </c>
      <c r="W17" s="80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</row>
    <row r="18" spans="1:46" ht="12.75">
      <c r="A18" s="9"/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</row>
    <row r="19" spans="1:46" ht="12.75">
      <c r="A19" s="190" t="s">
        <v>54</v>
      </c>
      <c r="B19" s="190"/>
      <c r="C19" s="190"/>
      <c r="D19" s="190"/>
      <c r="E19" s="190"/>
      <c r="F19" s="190"/>
      <c r="G19" s="190"/>
      <c r="H19" s="190"/>
      <c r="I19" s="190"/>
      <c r="J19" s="190"/>
      <c r="K19" s="190"/>
      <c r="L19" s="190"/>
      <c r="M19" s="190"/>
      <c r="N19" s="190"/>
      <c r="O19" s="190"/>
      <c r="P19" s="190"/>
      <c r="Q19" s="190"/>
      <c r="R19" s="190"/>
      <c r="S19" s="190"/>
      <c r="T19" s="190"/>
      <c r="U19" s="190"/>
      <c r="V19" s="190"/>
      <c r="W19" s="190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</row>
    <row r="20" spans="1:46" ht="12.75">
      <c r="A20" s="190" t="s">
        <v>55</v>
      </c>
      <c r="B20" s="190"/>
      <c r="C20" s="190"/>
      <c r="D20" s="190"/>
      <c r="E20" s="190"/>
      <c r="F20" s="190"/>
      <c r="G20" s="190"/>
      <c r="H20" s="190"/>
      <c r="I20" s="190"/>
      <c r="J20" s="190"/>
      <c r="K20" s="190"/>
      <c r="L20" s="190"/>
      <c r="M20" s="190"/>
      <c r="N20" s="190"/>
      <c r="O20" s="190"/>
      <c r="P20" s="190"/>
      <c r="Q20" s="190"/>
      <c r="R20" s="190"/>
      <c r="S20" s="190"/>
      <c r="T20" s="190"/>
      <c r="U20" s="190"/>
      <c r="V20" s="190"/>
      <c r="W20" s="190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</row>
    <row r="21" spans="1:23" s="1" customFormat="1" ht="12.75">
      <c r="A21" s="50"/>
      <c r="B21" s="50"/>
      <c r="C21" s="50"/>
      <c r="D21" s="50"/>
      <c r="E21" s="50"/>
      <c r="F21" s="50"/>
      <c r="G21" s="50"/>
      <c r="H21" s="51"/>
      <c r="I21" s="51"/>
      <c r="J21" s="51"/>
      <c r="K21" s="51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</row>
    <row r="22" spans="2:23" s="1" customFormat="1" ht="12.75">
      <c r="B22" s="16"/>
      <c r="C22" s="16"/>
      <c r="D22" s="16"/>
      <c r="E22" s="16"/>
      <c r="F22" s="16" t="s">
        <v>167</v>
      </c>
      <c r="G22" s="16"/>
      <c r="H22" s="24"/>
      <c r="I22" s="24"/>
      <c r="J22" s="24"/>
      <c r="K22" s="24"/>
      <c r="N22" s="9"/>
      <c r="Q22" s="16"/>
      <c r="R22" s="16"/>
      <c r="S22" s="16"/>
      <c r="T22" s="16" t="s">
        <v>130</v>
      </c>
      <c r="U22" s="16"/>
      <c r="V22" s="16"/>
      <c r="W22" s="16"/>
    </row>
    <row r="23" spans="17:22" s="1" customFormat="1" ht="12.75">
      <c r="Q23" s="4" t="s">
        <v>101</v>
      </c>
      <c r="R23" s="4"/>
      <c r="S23" s="4"/>
      <c r="T23" s="82" t="s">
        <v>102</v>
      </c>
      <c r="U23" s="4"/>
      <c r="V23" s="4"/>
    </row>
    <row r="24" spans="12:22" s="1" customFormat="1" ht="12.75">
      <c r="L24" s="50"/>
      <c r="M24" s="50"/>
      <c r="N24" s="50"/>
      <c r="O24" s="50"/>
      <c r="P24" s="50"/>
      <c r="Q24" s="50"/>
      <c r="R24" s="50"/>
      <c r="S24" s="50"/>
      <c r="T24" s="51"/>
      <c r="U24" s="4"/>
      <c r="V24" s="4"/>
    </row>
    <row r="25" spans="15:22" s="1" customFormat="1" ht="12.75">
      <c r="O25" s="16"/>
      <c r="P25" s="16"/>
      <c r="Q25" s="16"/>
      <c r="R25" s="16"/>
      <c r="S25" s="16"/>
      <c r="T25" s="9" t="s">
        <v>104</v>
      </c>
      <c r="U25" s="4"/>
      <c r="V25" s="4"/>
    </row>
    <row r="26" spans="7:22" s="1" customFormat="1" ht="12.75">
      <c r="G26" s="4"/>
      <c r="K26" s="4"/>
      <c r="L26" s="4"/>
      <c r="M26" s="4"/>
      <c r="N26" s="4"/>
      <c r="O26" s="4"/>
      <c r="P26" s="4"/>
      <c r="Q26" s="4"/>
      <c r="S26" s="4"/>
      <c r="T26" s="4"/>
      <c r="U26" s="4"/>
      <c r="V26" s="4"/>
    </row>
    <row r="27" spans="1:14" s="50" customFormat="1" ht="12.75" customHeight="1">
      <c r="A27" s="52"/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</row>
    <row r="28" spans="1:14" s="50" customFormat="1" ht="12.75" customHeight="1">
      <c r="A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</row>
    <row r="29" spans="1:7" s="1" customFormat="1" ht="12.75">
      <c r="A29" s="1" t="s">
        <v>106</v>
      </c>
      <c r="B29" s="52" t="s">
        <v>131</v>
      </c>
      <c r="C29" s="53"/>
      <c r="E29" s="218" t="s">
        <v>130</v>
      </c>
      <c r="F29" s="218"/>
      <c r="G29" s="218"/>
    </row>
    <row r="30" spans="2:6" s="1" customFormat="1" ht="20.25">
      <c r="B30" s="83" t="s">
        <v>103</v>
      </c>
      <c r="C30" s="53"/>
      <c r="D30" s="82" t="s">
        <v>110</v>
      </c>
      <c r="F30" s="82" t="s">
        <v>111</v>
      </c>
    </row>
    <row r="31" spans="2:3" s="1" customFormat="1" ht="12.75">
      <c r="B31" s="23" t="s">
        <v>134</v>
      </c>
      <c r="C31" s="53"/>
    </row>
    <row r="32" spans="2:46" ht="12.75"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</row>
    <row r="33" spans="2:46" ht="12.75"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</row>
    <row r="34" spans="2:46" ht="12.75"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</row>
    <row r="35" spans="2:46" ht="12.75"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</row>
    <row r="36" spans="2:46" ht="12.75"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</row>
    <row r="37" spans="2:46" ht="12.75"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</row>
    <row r="38" spans="2:46" ht="12.75"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</row>
  </sheetData>
  <sheetProtection/>
  <mergeCells count="32">
    <mergeCell ref="B11:B13"/>
    <mergeCell ref="C11:C13"/>
    <mergeCell ref="D12:D13"/>
    <mergeCell ref="O11:R11"/>
    <mergeCell ref="E12:G12"/>
    <mergeCell ref="B7:W7"/>
    <mergeCell ref="I12:K12"/>
    <mergeCell ref="U12:U13"/>
    <mergeCell ref="H11:K11"/>
    <mergeCell ref="M12:N12"/>
    <mergeCell ref="D11:G11"/>
    <mergeCell ref="T11:V11"/>
    <mergeCell ref="A6:W6"/>
    <mergeCell ref="L11:N11"/>
    <mergeCell ref="A11:A13"/>
    <mergeCell ref="U1:W1"/>
    <mergeCell ref="V2:W2"/>
    <mergeCell ref="A3:W3"/>
    <mergeCell ref="A4:W4"/>
    <mergeCell ref="L12:L13"/>
    <mergeCell ref="H12:H13"/>
    <mergeCell ref="A5:W5"/>
    <mergeCell ref="A19:W19"/>
    <mergeCell ref="W11:W13"/>
    <mergeCell ref="S11:S13"/>
    <mergeCell ref="V12:V13"/>
    <mergeCell ref="E29:G29"/>
    <mergeCell ref="A20:W20"/>
    <mergeCell ref="O12:O13"/>
    <mergeCell ref="P12:R12"/>
    <mergeCell ref="T12:T13"/>
    <mergeCell ref="A15:A16"/>
  </mergeCells>
  <printOptions/>
  <pageMargins left="0.2362204724409449" right="0.2755905511811024" top="0.7480314960629921" bottom="0" header="0.31496062992125984" footer="0.31496062992125984"/>
  <pageSetup fitToHeight="1" fitToWidth="1" horizontalDpi="600" verticalDpi="600" orientation="landscape" paperSize="9" scale="5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T74"/>
  <sheetViews>
    <sheetView zoomScalePageLayoutView="0" workbookViewId="0" topLeftCell="A15">
      <selection activeCell="A1" sqref="A1:W36"/>
    </sheetView>
  </sheetViews>
  <sheetFormatPr defaultColWidth="9.140625" defaultRowHeight="15"/>
  <cols>
    <col min="1" max="1" width="13.57421875" style="2" customWidth="1"/>
    <col min="2" max="2" width="26.57421875" style="2" customWidth="1"/>
    <col min="3" max="3" width="11.00390625" style="2" customWidth="1"/>
    <col min="4" max="4" width="12.00390625" style="2" customWidth="1"/>
    <col min="5" max="5" width="9.140625" style="2" customWidth="1"/>
    <col min="6" max="6" width="10.8515625" style="2" customWidth="1"/>
    <col min="7" max="7" width="10.28125" style="2" customWidth="1"/>
    <col min="8" max="8" width="12.8515625" style="2" customWidth="1"/>
    <col min="9" max="9" width="9.140625" style="2" customWidth="1"/>
    <col min="10" max="10" width="11.28125" style="2" customWidth="1"/>
    <col min="11" max="11" width="11.57421875" style="2" customWidth="1"/>
    <col min="12" max="12" width="10.421875" style="2" customWidth="1"/>
    <col min="13" max="13" width="10.00390625" style="2" bestFit="1" customWidth="1"/>
    <col min="14" max="14" width="10.7109375" style="2" customWidth="1"/>
    <col min="15" max="15" width="11.421875" style="2" customWidth="1"/>
    <col min="16" max="16" width="8.28125" style="2" customWidth="1"/>
    <col min="17" max="17" width="10.57421875" style="2" customWidth="1"/>
    <col min="18" max="18" width="11.00390625" style="2" customWidth="1"/>
    <col min="19" max="19" width="12.8515625" style="2" customWidth="1"/>
    <col min="20" max="20" width="9.140625" style="2" customWidth="1"/>
    <col min="21" max="21" width="10.421875" style="2" customWidth="1"/>
    <col min="22" max="22" width="11.28125" style="2" customWidth="1"/>
    <col min="23" max="23" width="13.28125" style="2" customWidth="1"/>
    <col min="24" max="16384" width="9.140625" style="2" customWidth="1"/>
  </cols>
  <sheetData>
    <row r="1" spans="1:23" ht="63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5"/>
      <c r="S1" s="5"/>
      <c r="T1" s="5"/>
      <c r="U1" s="162" t="s">
        <v>92</v>
      </c>
      <c r="V1" s="162"/>
      <c r="W1" s="162"/>
    </row>
    <row r="2" spans="1:46" ht="15" customHeight="1">
      <c r="A2" s="1"/>
      <c r="B2" s="3"/>
      <c r="C2" s="3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35"/>
      <c r="S2" s="35"/>
      <c r="T2" s="35"/>
      <c r="U2" s="46"/>
      <c r="V2" s="219" t="s">
        <v>67</v>
      </c>
      <c r="W2" s="219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</row>
    <row r="3" spans="1:46" ht="13.5" thickBot="1">
      <c r="A3" s="187" t="s">
        <v>41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</row>
    <row r="4" spans="1:46" ht="36" customHeight="1">
      <c r="A4" s="220" t="s">
        <v>174</v>
      </c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0"/>
      <c r="R4" s="220"/>
      <c r="S4" s="220"/>
      <c r="T4" s="220"/>
      <c r="U4" s="220"/>
      <c r="V4" s="220"/>
      <c r="W4" s="220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</row>
    <row r="5" spans="1:46" ht="12.75">
      <c r="A5" s="189" t="s">
        <v>89</v>
      </c>
      <c r="B5" s="189"/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89"/>
      <c r="P5" s="189"/>
      <c r="Q5" s="189"/>
      <c r="R5" s="189"/>
      <c r="S5" s="189"/>
      <c r="T5" s="189"/>
      <c r="U5" s="189"/>
      <c r="V5" s="189"/>
      <c r="W5" s="189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</row>
    <row r="6" spans="1:23" s="43" customFormat="1" ht="14.25">
      <c r="A6" s="174" t="s">
        <v>180</v>
      </c>
      <c r="B6" s="174"/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174"/>
      <c r="R6" s="174"/>
      <c r="S6" s="174"/>
      <c r="T6" s="174"/>
      <c r="U6" s="174"/>
      <c r="V6" s="174"/>
      <c r="W6" s="174"/>
    </row>
    <row r="7" spans="1:23" s="43" customFormat="1" ht="51">
      <c r="A7" s="36" t="s">
        <v>8</v>
      </c>
      <c r="B7" s="217" t="s">
        <v>96</v>
      </c>
      <c r="C7" s="217"/>
      <c r="D7" s="217"/>
      <c r="E7" s="217"/>
      <c r="F7" s="217"/>
      <c r="G7" s="217"/>
      <c r="H7" s="217"/>
      <c r="I7" s="217"/>
      <c r="J7" s="217"/>
      <c r="K7" s="217"/>
      <c r="L7" s="217"/>
      <c r="M7" s="217"/>
      <c r="N7" s="217"/>
      <c r="O7" s="217"/>
      <c r="P7" s="217"/>
      <c r="Q7" s="217"/>
      <c r="R7" s="217"/>
      <c r="S7" s="217"/>
      <c r="T7" s="217"/>
      <c r="U7" s="217"/>
      <c r="V7" s="217"/>
      <c r="W7" s="217"/>
    </row>
    <row r="8" spans="1:23" s="43" customFormat="1" ht="26.25">
      <c r="A8" s="37" t="s">
        <v>1</v>
      </c>
      <c r="B8" s="30" t="s">
        <v>9</v>
      </c>
      <c r="C8" s="30"/>
      <c r="D8" s="17"/>
      <c r="E8" s="17"/>
      <c r="F8" s="31"/>
      <c r="G8" s="31"/>
      <c r="H8" s="17"/>
      <c r="I8" s="17"/>
      <c r="J8" s="31"/>
      <c r="K8" s="31"/>
      <c r="L8" s="31"/>
      <c r="M8" s="31"/>
      <c r="N8" s="12"/>
      <c r="O8" s="54"/>
      <c r="P8" s="54"/>
      <c r="Q8" s="54"/>
      <c r="R8" s="54"/>
      <c r="S8" s="54"/>
      <c r="T8" s="54"/>
      <c r="U8" s="54"/>
      <c r="V8" s="54"/>
      <c r="W8" s="54"/>
    </row>
    <row r="9" spans="1:23" s="43" customFormat="1" ht="26.25">
      <c r="A9" s="37" t="s">
        <v>2</v>
      </c>
      <c r="B9" s="31" t="s">
        <v>107</v>
      </c>
      <c r="C9" s="31"/>
      <c r="D9" s="17"/>
      <c r="E9" s="17"/>
      <c r="F9" s="31"/>
      <c r="G9" s="31"/>
      <c r="H9" s="17"/>
      <c r="I9" s="17"/>
      <c r="J9" s="31"/>
      <c r="K9" s="31"/>
      <c r="L9" s="32"/>
      <c r="M9" s="32"/>
      <c r="N9" s="12"/>
      <c r="O9" s="54"/>
      <c r="P9" s="54"/>
      <c r="Q9" s="54"/>
      <c r="R9" s="54"/>
      <c r="S9" s="54"/>
      <c r="T9" s="54"/>
      <c r="U9" s="54"/>
      <c r="V9" s="54"/>
      <c r="W9" s="54"/>
    </row>
    <row r="10" spans="1:46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</row>
    <row r="11" spans="1:46" ht="90" customHeight="1">
      <c r="A11" s="191" t="s">
        <v>42</v>
      </c>
      <c r="B11" s="191" t="s">
        <v>91</v>
      </c>
      <c r="C11" s="191" t="s">
        <v>43</v>
      </c>
      <c r="D11" s="191" t="s">
        <v>152</v>
      </c>
      <c r="E11" s="191"/>
      <c r="F11" s="191"/>
      <c r="G11" s="191"/>
      <c r="H11" s="191" t="s">
        <v>153</v>
      </c>
      <c r="I11" s="191"/>
      <c r="J11" s="191"/>
      <c r="K11" s="191"/>
      <c r="L11" s="191" t="s">
        <v>46</v>
      </c>
      <c r="M11" s="191"/>
      <c r="N11" s="191"/>
      <c r="O11" s="191" t="s">
        <v>47</v>
      </c>
      <c r="P11" s="191"/>
      <c r="Q11" s="191"/>
      <c r="R11" s="191"/>
      <c r="S11" s="170" t="s">
        <v>90</v>
      </c>
      <c r="T11" s="168" t="s">
        <v>3</v>
      </c>
      <c r="U11" s="169"/>
      <c r="V11" s="192"/>
      <c r="W11" s="170" t="s">
        <v>48</v>
      </c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</row>
    <row r="12" spans="1:46" ht="44.25" customHeight="1">
      <c r="A12" s="191"/>
      <c r="B12" s="191"/>
      <c r="C12" s="191"/>
      <c r="D12" s="191" t="s">
        <v>49</v>
      </c>
      <c r="E12" s="168" t="s">
        <v>19</v>
      </c>
      <c r="F12" s="169"/>
      <c r="G12" s="192"/>
      <c r="H12" s="191" t="s">
        <v>49</v>
      </c>
      <c r="I12" s="168" t="s">
        <v>19</v>
      </c>
      <c r="J12" s="169"/>
      <c r="K12" s="192"/>
      <c r="L12" s="191" t="s">
        <v>50</v>
      </c>
      <c r="M12" s="168" t="s">
        <v>19</v>
      </c>
      <c r="N12" s="169"/>
      <c r="O12" s="191" t="s">
        <v>50</v>
      </c>
      <c r="P12" s="168" t="s">
        <v>19</v>
      </c>
      <c r="Q12" s="169"/>
      <c r="R12" s="192"/>
      <c r="S12" s="193"/>
      <c r="T12" s="170" t="s">
        <v>51</v>
      </c>
      <c r="U12" s="191" t="s">
        <v>52</v>
      </c>
      <c r="V12" s="191" t="s">
        <v>53</v>
      </c>
      <c r="W12" s="193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</row>
    <row r="13" spans="1:46" ht="38.25">
      <c r="A13" s="191"/>
      <c r="B13" s="191"/>
      <c r="C13" s="191"/>
      <c r="D13" s="191"/>
      <c r="E13" s="7" t="s">
        <v>51</v>
      </c>
      <c r="F13" s="7" t="s">
        <v>52</v>
      </c>
      <c r="G13" s="7" t="s">
        <v>53</v>
      </c>
      <c r="H13" s="191"/>
      <c r="I13" s="7" t="s">
        <v>51</v>
      </c>
      <c r="J13" s="7" t="s">
        <v>52</v>
      </c>
      <c r="K13" s="7" t="s">
        <v>53</v>
      </c>
      <c r="L13" s="191"/>
      <c r="M13" s="7" t="s">
        <v>51</v>
      </c>
      <c r="N13" s="7" t="s">
        <v>52</v>
      </c>
      <c r="O13" s="191"/>
      <c r="P13" s="7" t="s">
        <v>51</v>
      </c>
      <c r="Q13" s="7" t="s">
        <v>52</v>
      </c>
      <c r="R13" s="7" t="s">
        <v>53</v>
      </c>
      <c r="S13" s="171"/>
      <c r="T13" s="171"/>
      <c r="U13" s="191"/>
      <c r="V13" s="191"/>
      <c r="W13" s="17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</row>
    <row r="14" spans="1:46" ht="12.75">
      <c r="A14" s="7" t="s">
        <v>4</v>
      </c>
      <c r="B14" s="7">
        <v>1</v>
      </c>
      <c r="C14" s="7">
        <v>2</v>
      </c>
      <c r="D14" s="7">
        <v>3</v>
      </c>
      <c r="E14" s="7">
        <v>4</v>
      </c>
      <c r="F14" s="7">
        <v>5</v>
      </c>
      <c r="G14" s="7">
        <v>6</v>
      </c>
      <c r="H14" s="7">
        <v>7</v>
      </c>
      <c r="I14" s="7">
        <v>8</v>
      </c>
      <c r="J14" s="7">
        <v>9</v>
      </c>
      <c r="K14" s="7">
        <v>10</v>
      </c>
      <c r="L14" s="7">
        <v>11</v>
      </c>
      <c r="M14" s="7">
        <v>12</v>
      </c>
      <c r="N14" s="7">
        <v>13</v>
      </c>
      <c r="O14" s="47">
        <v>14</v>
      </c>
      <c r="P14" s="7">
        <v>15</v>
      </c>
      <c r="Q14" s="7">
        <v>16</v>
      </c>
      <c r="R14" s="7">
        <v>17</v>
      </c>
      <c r="S14" s="7">
        <v>18</v>
      </c>
      <c r="T14" s="7">
        <v>19</v>
      </c>
      <c r="U14" s="7">
        <v>20</v>
      </c>
      <c r="V14" s="7">
        <v>21</v>
      </c>
      <c r="W14" s="7">
        <v>22</v>
      </c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</row>
    <row r="15" spans="1:46" ht="72.75" customHeight="1">
      <c r="A15" s="170" t="s">
        <v>95</v>
      </c>
      <c r="B15" s="15" t="s">
        <v>124</v>
      </c>
      <c r="C15" s="7">
        <v>2</v>
      </c>
      <c r="D15" s="79">
        <f aca="true" t="shared" si="0" ref="D15:D21">SUM(E15:G15)</f>
        <v>3564000</v>
      </c>
      <c r="E15" s="79">
        <v>0</v>
      </c>
      <c r="F15" s="79">
        <v>3240000</v>
      </c>
      <c r="G15" s="79">
        <v>324000</v>
      </c>
      <c r="H15" s="79">
        <f aca="true" t="shared" si="1" ref="H15:H21">SUM(I15:K15)</f>
        <v>3564000</v>
      </c>
      <c r="I15" s="79">
        <v>0</v>
      </c>
      <c r="J15" s="79">
        <v>3240000</v>
      </c>
      <c r="K15" s="79">
        <v>324000</v>
      </c>
      <c r="L15" s="79">
        <f aca="true" t="shared" si="2" ref="L15:L21">SUM(M15:N15)</f>
        <v>3240000</v>
      </c>
      <c r="M15" s="79">
        <v>0</v>
      </c>
      <c r="N15" s="79">
        <v>3240000</v>
      </c>
      <c r="O15" s="79">
        <f aca="true" t="shared" si="3" ref="O15:O21">SUM(P15:R15)</f>
        <v>3564000</v>
      </c>
      <c r="P15" s="79">
        <v>0</v>
      </c>
      <c r="Q15" s="79">
        <v>3240000</v>
      </c>
      <c r="R15" s="79">
        <v>324000</v>
      </c>
      <c r="S15" s="7">
        <v>2</v>
      </c>
      <c r="T15" s="79">
        <f aca="true" t="shared" si="4" ref="T15:T21">I15-P15</f>
        <v>0</v>
      </c>
      <c r="U15" s="79">
        <f aca="true" t="shared" si="5" ref="U15:U21">N15-Q15</f>
        <v>0</v>
      </c>
      <c r="V15" s="79">
        <v>0</v>
      </c>
      <c r="W15" s="164" t="s">
        <v>182</v>
      </c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</row>
    <row r="16" spans="1:46" s="154" customFormat="1" ht="57" customHeight="1">
      <c r="A16" s="193"/>
      <c r="B16" s="142" t="s">
        <v>146</v>
      </c>
      <c r="C16" s="120">
        <v>9</v>
      </c>
      <c r="D16" s="119">
        <f t="shared" si="0"/>
        <v>5951250</v>
      </c>
      <c r="E16" s="119">
        <v>0</v>
      </c>
      <c r="F16" s="119">
        <v>4761000</v>
      </c>
      <c r="G16" s="119">
        <v>1190250</v>
      </c>
      <c r="H16" s="119">
        <f t="shared" si="1"/>
        <v>5951250</v>
      </c>
      <c r="I16" s="119">
        <v>0</v>
      </c>
      <c r="J16" s="119">
        <v>4761000</v>
      </c>
      <c r="K16" s="119">
        <v>1190250</v>
      </c>
      <c r="L16" s="119">
        <f t="shared" si="2"/>
        <v>4761000</v>
      </c>
      <c r="M16" s="119">
        <v>0</v>
      </c>
      <c r="N16" s="119">
        <v>4761000</v>
      </c>
      <c r="O16" s="119">
        <f t="shared" si="3"/>
        <v>5951250</v>
      </c>
      <c r="P16" s="119">
        <v>0</v>
      </c>
      <c r="Q16" s="119">
        <v>4761000</v>
      </c>
      <c r="R16" s="119">
        <v>1190250</v>
      </c>
      <c r="S16" s="120">
        <v>9</v>
      </c>
      <c r="T16" s="119">
        <f t="shared" si="4"/>
        <v>0</v>
      </c>
      <c r="U16" s="119">
        <f t="shared" si="5"/>
        <v>0</v>
      </c>
      <c r="V16" s="119">
        <f aca="true" t="shared" si="6" ref="V16:V21">K16-R16</f>
        <v>0</v>
      </c>
      <c r="W16" s="216"/>
      <c r="X16" s="153"/>
      <c r="Y16" s="153"/>
      <c r="Z16" s="153"/>
      <c r="AA16" s="153"/>
      <c r="AB16" s="153"/>
      <c r="AC16" s="153"/>
      <c r="AD16" s="153"/>
      <c r="AE16" s="153"/>
      <c r="AF16" s="153"/>
      <c r="AG16" s="153"/>
      <c r="AH16" s="153"/>
      <c r="AI16" s="153"/>
      <c r="AJ16" s="153"/>
      <c r="AK16" s="153"/>
      <c r="AL16" s="153"/>
      <c r="AM16" s="153"/>
      <c r="AN16" s="153"/>
      <c r="AO16" s="153"/>
      <c r="AP16" s="153"/>
      <c r="AQ16" s="153"/>
      <c r="AR16" s="153"/>
      <c r="AS16" s="153"/>
      <c r="AT16" s="153"/>
    </row>
    <row r="17" spans="1:46" s="154" customFormat="1" ht="147" customHeight="1">
      <c r="A17" s="193"/>
      <c r="B17" s="142" t="s">
        <v>175</v>
      </c>
      <c r="C17" s="120">
        <v>5</v>
      </c>
      <c r="D17" s="119">
        <f t="shared" si="0"/>
        <v>440000</v>
      </c>
      <c r="E17" s="119">
        <v>0</v>
      </c>
      <c r="F17" s="119">
        <v>400000</v>
      </c>
      <c r="G17" s="119">
        <v>40000</v>
      </c>
      <c r="H17" s="119">
        <f t="shared" si="1"/>
        <v>440000</v>
      </c>
      <c r="I17" s="119">
        <v>0</v>
      </c>
      <c r="J17" s="119">
        <v>400000</v>
      </c>
      <c r="K17" s="119">
        <v>40000</v>
      </c>
      <c r="L17" s="119">
        <f t="shared" si="2"/>
        <v>400000</v>
      </c>
      <c r="M17" s="119">
        <v>0</v>
      </c>
      <c r="N17" s="119">
        <v>400000</v>
      </c>
      <c r="O17" s="119">
        <f t="shared" si="3"/>
        <v>440000</v>
      </c>
      <c r="P17" s="119">
        <v>0</v>
      </c>
      <c r="Q17" s="119">
        <v>400000</v>
      </c>
      <c r="R17" s="119">
        <v>40000</v>
      </c>
      <c r="S17" s="120">
        <v>5</v>
      </c>
      <c r="T17" s="119">
        <f t="shared" si="4"/>
        <v>0</v>
      </c>
      <c r="U17" s="119">
        <f t="shared" si="5"/>
        <v>0</v>
      </c>
      <c r="V17" s="119">
        <f t="shared" si="6"/>
        <v>0</v>
      </c>
      <c r="W17" s="216"/>
      <c r="X17" s="153"/>
      <c r="Y17" s="153"/>
      <c r="Z17" s="153"/>
      <c r="AA17" s="153"/>
      <c r="AB17" s="153"/>
      <c r="AC17" s="153"/>
      <c r="AD17" s="153"/>
      <c r="AE17" s="153"/>
      <c r="AF17" s="153"/>
      <c r="AG17" s="153"/>
      <c r="AH17" s="153"/>
      <c r="AI17" s="153"/>
      <c r="AJ17" s="153"/>
      <c r="AK17" s="153"/>
      <c r="AL17" s="153"/>
      <c r="AM17" s="153"/>
      <c r="AN17" s="153"/>
      <c r="AO17" s="153"/>
      <c r="AP17" s="153"/>
      <c r="AQ17" s="153"/>
      <c r="AR17" s="153"/>
      <c r="AS17" s="153"/>
      <c r="AT17" s="153"/>
    </row>
    <row r="18" spans="1:46" s="154" customFormat="1" ht="125.25" customHeight="1">
      <c r="A18" s="193"/>
      <c r="B18" s="142" t="s">
        <v>176</v>
      </c>
      <c r="C18" s="120">
        <v>3</v>
      </c>
      <c r="D18" s="119">
        <f t="shared" si="0"/>
        <v>275000</v>
      </c>
      <c r="E18" s="119">
        <v>0</v>
      </c>
      <c r="F18" s="119">
        <v>250000</v>
      </c>
      <c r="G18" s="119">
        <v>25000</v>
      </c>
      <c r="H18" s="119">
        <f t="shared" si="1"/>
        <v>275000</v>
      </c>
      <c r="I18" s="119">
        <v>0</v>
      </c>
      <c r="J18" s="119">
        <v>250000</v>
      </c>
      <c r="K18" s="119">
        <v>25000</v>
      </c>
      <c r="L18" s="119">
        <f t="shared" si="2"/>
        <v>250000</v>
      </c>
      <c r="M18" s="119">
        <v>0</v>
      </c>
      <c r="N18" s="119">
        <v>250000</v>
      </c>
      <c r="O18" s="119">
        <f t="shared" si="3"/>
        <v>275000</v>
      </c>
      <c r="P18" s="119">
        <v>0</v>
      </c>
      <c r="Q18" s="119">
        <v>250000</v>
      </c>
      <c r="R18" s="119">
        <v>25000</v>
      </c>
      <c r="S18" s="120">
        <v>3</v>
      </c>
      <c r="T18" s="119">
        <f t="shared" si="4"/>
        <v>0</v>
      </c>
      <c r="U18" s="119">
        <f t="shared" si="5"/>
        <v>0</v>
      </c>
      <c r="V18" s="119">
        <f t="shared" si="6"/>
        <v>0</v>
      </c>
      <c r="W18" s="216"/>
      <c r="X18" s="153"/>
      <c r="Y18" s="153"/>
      <c r="Z18" s="153"/>
      <c r="AA18" s="153"/>
      <c r="AB18" s="153"/>
      <c r="AC18" s="153"/>
      <c r="AD18" s="153"/>
      <c r="AE18" s="153"/>
      <c r="AF18" s="153"/>
      <c r="AG18" s="153"/>
      <c r="AH18" s="153"/>
      <c r="AI18" s="153"/>
      <c r="AJ18" s="153"/>
      <c r="AK18" s="153"/>
      <c r="AL18" s="153"/>
      <c r="AM18" s="153"/>
      <c r="AN18" s="153"/>
      <c r="AO18" s="153"/>
      <c r="AP18" s="153"/>
      <c r="AQ18" s="153"/>
      <c r="AR18" s="153"/>
      <c r="AS18" s="153"/>
      <c r="AT18" s="153"/>
    </row>
    <row r="19" spans="1:46" ht="78" customHeight="1">
      <c r="A19" s="193"/>
      <c r="B19" s="14" t="s">
        <v>177</v>
      </c>
      <c r="C19" s="7">
        <v>11</v>
      </c>
      <c r="D19" s="119">
        <f t="shared" si="0"/>
        <v>224620</v>
      </c>
      <c r="E19" s="119">
        <v>0</v>
      </c>
      <c r="F19" s="119">
        <v>204200</v>
      </c>
      <c r="G19" s="119">
        <v>20420</v>
      </c>
      <c r="H19" s="119">
        <f t="shared" si="1"/>
        <v>224620</v>
      </c>
      <c r="I19" s="119">
        <v>0</v>
      </c>
      <c r="J19" s="119">
        <v>204200</v>
      </c>
      <c r="K19" s="119">
        <v>20420</v>
      </c>
      <c r="L19" s="119">
        <f t="shared" si="2"/>
        <v>204200</v>
      </c>
      <c r="M19" s="119">
        <v>0</v>
      </c>
      <c r="N19" s="119">
        <v>204200</v>
      </c>
      <c r="O19" s="119">
        <f t="shared" si="3"/>
        <v>224620</v>
      </c>
      <c r="P19" s="119">
        <v>0</v>
      </c>
      <c r="Q19" s="119">
        <v>204200</v>
      </c>
      <c r="R19" s="119">
        <v>20420</v>
      </c>
      <c r="S19" s="117">
        <v>11</v>
      </c>
      <c r="T19" s="79">
        <f t="shared" si="4"/>
        <v>0</v>
      </c>
      <c r="U19" s="79">
        <f t="shared" si="5"/>
        <v>0</v>
      </c>
      <c r="V19" s="79">
        <f t="shared" si="6"/>
        <v>0</v>
      </c>
      <c r="W19" s="216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</row>
    <row r="20" spans="1:46" ht="42.75" customHeight="1">
      <c r="A20" s="193"/>
      <c r="B20" s="14" t="s">
        <v>178</v>
      </c>
      <c r="C20" s="7">
        <v>11</v>
      </c>
      <c r="D20" s="119">
        <f t="shared" si="0"/>
        <v>61400</v>
      </c>
      <c r="E20" s="119">
        <v>0</v>
      </c>
      <c r="F20" s="119">
        <v>2000</v>
      </c>
      <c r="G20" s="119">
        <v>59400</v>
      </c>
      <c r="H20" s="119">
        <f t="shared" si="1"/>
        <v>61400</v>
      </c>
      <c r="I20" s="119">
        <v>0</v>
      </c>
      <c r="J20" s="119">
        <v>2000</v>
      </c>
      <c r="K20" s="119">
        <v>59400</v>
      </c>
      <c r="L20" s="119">
        <f t="shared" si="2"/>
        <v>2000</v>
      </c>
      <c r="M20" s="119">
        <v>0</v>
      </c>
      <c r="N20" s="119">
        <v>2000</v>
      </c>
      <c r="O20" s="119">
        <f t="shared" si="3"/>
        <v>16231</v>
      </c>
      <c r="P20" s="119">
        <v>0</v>
      </c>
      <c r="Q20" s="119">
        <v>2000</v>
      </c>
      <c r="R20" s="119">
        <v>14231</v>
      </c>
      <c r="S20" s="117">
        <v>4</v>
      </c>
      <c r="T20" s="79">
        <f t="shared" si="4"/>
        <v>0</v>
      </c>
      <c r="U20" s="79">
        <f t="shared" si="5"/>
        <v>0</v>
      </c>
      <c r="V20" s="79">
        <f t="shared" si="6"/>
        <v>45169</v>
      </c>
      <c r="W20" s="216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</row>
    <row r="21" spans="1:46" ht="57.75" customHeight="1">
      <c r="A21" s="171"/>
      <c r="B21" s="14" t="s">
        <v>179</v>
      </c>
      <c r="C21" s="7">
        <v>11</v>
      </c>
      <c r="D21" s="119">
        <f t="shared" si="0"/>
        <v>65340</v>
      </c>
      <c r="E21" s="119">
        <v>0</v>
      </c>
      <c r="F21" s="119">
        <v>59400</v>
      </c>
      <c r="G21" s="119">
        <v>5940</v>
      </c>
      <c r="H21" s="119">
        <f t="shared" si="1"/>
        <v>65340</v>
      </c>
      <c r="I21" s="119">
        <v>0</v>
      </c>
      <c r="J21" s="119">
        <v>59400</v>
      </c>
      <c r="K21" s="119">
        <v>5940</v>
      </c>
      <c r="L21" s="119">
        <f t="shared" si="2"/>
        <v>59400</v>
      </c>
      <c r="M21" s="119">
        <v>0</v>
      </c>
      <c r="N21" s="119">
        <v>59400</v>
      </c>
      <c r="O21" s="119">
        <f t="shared" si="3"/>
        <v>65340</v>
      </c>
      <c r="P21" s="119">
        <v>0</v>
      </c>
      <c r="Q21" s="119">
        <v>59400</v>
      </c>
      <c r="R21" s="119">
        <v>5940</v>
      </c>
      <c r="S21" s="117">
        <v>11</v>
      </c>
      <c r="T21" s="79">
        <f t="shared" si="4"/>
        <v>0</v>
      </c>
      <c r="U21" s="79">
        <f t="shared" si="5"/>
        <v>0</v>
      </c>
      <c r="V21" s="79">
        <f t="shared" si="6"/>
        <v>0</v>
      </c>
      <c r="W21" s="165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</row>
    <row r="22" spans="1:46" ht="12.75">
      <c r="A22" s="13" t="s">
        <v>12</v>
      </c>
      <c r="B22" s="14"/>
      <c r="C22" s="14"/>
      <c r="D22" s="79">
        <f>SUM(D15:D21)</f>
        <v>10581610</v>
      </c>
      <c r="E22" s="79">
        <f aca="true" t="shared" si="7" ref="E22:V22">SUM(E15:E21)</f>
        <v>0</v>
      </c>
      <c r="F22" s="79">
        <f t="shared" si="7"/>
        <v>8916600</v>
      </c>
      <c r="G22" s="79">
        <f t="shared" si="7"/>
        <v>1665010</v>
      </c>
      <c r="H22" s="79">
        <f t="shared" si="7"/>
        <v>10581610</v>
      </c>
      <c r="I22" s="79">
        <f t="shared" si="7"/>
        <v>0</v>
      </c>
      <c r="J22" s="79">
        <f t="shared" si="7"/>
        <v>8916600</v>
      </c>
      <c r="K22" s="79">
        <f t="shared" si="7"/>
        <v>1665010</v>
      </c>
      <c r="L22" s="79">
        <f t="shared" si="7"/>
        <v>8916600</v>
      </c>
      <c r="M22" s="79">
        <f t="shared" si="7"/>
        <v>0</v>
      </c>
      <c r="N22" s="79">
        <f t="shared" si="7"/>
        <v>8916600</v>
      </c>
      <c r="O22" s="79">
        <f t="shared" si="7"/>
        <v>10536441</v>
      </c>
      <c r="P22" s="79">
        <f t="shared" si="7"/>
        <v>0</v>
      </c>
      <c r="Q22" s="79">
        <f t="shared" si="7"/>
        <v>8916600</v>
      </c>
      <c r="R22" s="79">
        <f t="shared" si="7"/>
        <v>1619841</v>
      </c>
      <c r="S22" s="79"/>
      <c r="T22" s="79">
        <f t="shared" si="7"/>
        <v>0</v>
      </c>
      <c r="U22" s="79">
        <f t="shared" si="7"/>
        <v>0</v>
      </c>
      <c r="V22" s="79">
        <f t="shared" si="7"/>
        <v>45169</v>
      </c>
      <c r="W22" s="14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</row>
    <row r="23" spans="1:46" ht="12.75">
      <c r="A23" s="9"/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</row>
    <row r="24" spans="1:46" ht="12.75">
      <c r="A24" s="190" t="s">
        <v>54</v>
      </c>
      <c r="B24" s="190"/>
      <c r="C24" s="190"/>
      <c r="D24" s="190"/>
      <c r="E24" s="190"/>
      <c r="F24" s="190"/>
      <c r="G24" s="190"/>
      <c r="H24" s="190"/>
      <c r="I24" s="190"/>
      <c r="J24" s="190"/>
      <c r="K24" s="190"/>
      <c r="L24" s="190"/>
      <c r="M24" s="190"/>
      <c r="N24" s="190"/>
      <c r="O24" s="190"/>
      <c r="P24" s="190"/>
      <c r="Q24" s="190"/>
      <c r="R24" s="190"/>
      <c r="S24" s="190"/>
      <c r="T24" s="190"/>
      <c r="U24" s="190"/>
      <c r="V24" s="190"/>
      <c r="W24" s="190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</row>
    <row r="25" spans="1:46" ht="12.75">
      <c r="A25" s="190" t="s">
        <v>55</v>
      </c>
      <c r="B25" s="190"/>
      <c r="C25" s="190"/>
      <c r="D25" s="190"/>
      <c r="E25" s="190"/>
      <c r="F25" s="190"/>
      <c r="G25" s="190"/>
      <c r="H25" s="190"/>
      <c r="I25" s="190"/>
      <c r="J25" s="190"/>
      <c r="K25" s="190"/>
      <c r="L25" s="190"/>
      <c r="M25" s="190"/>
      <c r="N25" s="190"/>
      <c r="O25" s="190"/>
      <c r="P25" s="190"/>
      <c r="Q25" s="190"/>
      <c r="R25" s="190"/>
      <c r="S25" s="190"/>
      <c r="T25" s="190"/>
      <c r="U25" s="190"/>
      <c r="V25" s="190"/>
      <c r="W25" s="190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</row>
    <row r="26" spans="1:23" s="1" customFormat="1" ht="12.75">
      <c r="A26" s="50"/>
      <c r="B26" s="50"/>
      <c r="C26" s="50"/>
      <c r="D26" s="50"/>
      <c r="E26" s="50"/>
      <c r="F26" s="50"/>
      <c r="G26" s="50"/>
      <c r="H26" s="51"/>
      <c r="I26" s="51"/>
      <c r="J26" s="51"/>
      <c r="K26" s="51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</row>
    <row r="27" spans="2:23" s="1" customFormat="1" ht="12.75">
      <c r="B27" s="16"/>
      <c r="C27" s="16"/>
      <c r="D27" s="16"/>
      <c r="E27" s="16"/>
      <c r="F27" s="16" t="s">
        <v>167</v>
      </c>
      <c r="G27" s="16"/>
      <c r="H27" s="24"/>
      <c r="I27" s="24"/>
      <c r="J27" s="24"/>
      <c r="K27" s="24"/>
      <c r="N27" s="9"/>
      <c r="Q27" s="16"/>
      <c r="R27" s="16"/>
      <c r="S27" s="16"/>
      <c r="T27" s="16" t="s">
        <v>130</v>
      </c>
      <c r="U27" s="16"/>
      <c r="V27" s="16"/>
      <c r="W27" s="16"/>
    </row>
    <row r="28" spans="17:22" s="1" customFormat="1" ht="12.75">
      <c r="Q28" s="4" t="s">
        <v>101</v>
      </c>
      <c r="R28" s="4"/>
      <c r="S28" s="4"/>
      <c r="T28" s="82" t="s">
        <v>102</v>
      </c>
      <c r="U28" s="4"/>
      <c r="V28" s="4"/>
    </row>
    <row r="29" spans="12:22" s="1" customFormat="1" ht="12.75">
      <c r="L29" s="50"/>
      <c r="M29" s="50"/>
      <c r="N29" s="50"/>
      <c r="O29" s="50"/>
      <c r="P29" s="50"/>
      <c r="Q29" s="50"/>
      <c r="R29" s="50"/>
      <c r="S29" s="50"/>
      <c r="T29" s="51"/>
      <c r="U29" s="4"/>
      <c r="V29" s="4"/>
    </row>
    <row r="30" spans="15:22" s="1" customFormat="1" ht="12.75">
      <c r="O30" s="16"/>
      <c r="P30" s="16"/>
      <c r="Q30" s="16"/>
      <c r="R30" s="16"/>
      <c r="S30" s="16"/>
      <c r="T30" s="9" t="s">
        <v>104</v>
      </c>
      <c r="U30" s="4"/>
      <c r="V30" s="4"/>
    </row>
    <row r="31" spans="7:22" s="1" customFormat="1" ht="12.75">
      <c r="G31" s="4"/>
      <c r="K31" s="4"/>
      <c r="L31" s="4"/>
      <c r="M31" s="4"/>
      <c r="N31" s="4"/>
      <c r="O31" s="4"/>
      <c r="P31" s="4"/>
      <c r="Q31" s="4"/>
      <c r="S31" s="4"/>
      <c r="T31" s="4"/>
      <c r="U31" s="4"/>
      <c r="V31" s="4"/>
    </row>
    <row r="32" spans="1:14" s="50" customFormat="1" ht="12.75" customHeight="1">
      <c r="A32" s="52"/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</row>
    <row r="33" spans="1:14" s="50" customFormat="1" ht="12.75" customHeight="1">
      <c r="A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</row>
    <row r="34" spans="1:7" s="1" customFormat="1" ht="12.75">
      <c r="A34" s="1" t="s">
        <v>106</v>
      </c>
      <c r="B34" s="52" t="s">
        <v>131</v>
      </c>
      <c r="C34" s="53"/>
      <c r="E34" s="218" t="s">
        <v>132</v>
      </c>
      <c r="F34" s="218"/>
      <c r="G34" s="218"/>
    </row>
    <row r="35" spans="2:6" s="1" customFormat="1" ht="20.25">
      <c r="B35" s="83" t="s">
        <v>103</v>
      </c>
      <c r="C35" s="53"/>
      <c r="D35" s="82" t="s">
        <v>110</v>
      </c>
      <c r="F35" s="82" t="s">
        <v>111</v>
      </c>
    </row>
    <row r="36" spans="2:3" s="1" customFormat="1" ht="12.75">
      <c r="B36" s="23" t="s">
        <v>134</v>
      </c>
      <c r="C36" s="53"/>
    </row>
    <row r="37" spans="2:46" ht="12.75"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</row>
    <row r="38" spans="2:46" ht="12.75"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</row>
    <row r="39" spans="2:46" ht="12.75"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</row>
    <row r="40" spans="2:46" ht="12.75"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</row>
    <row r="41" spans="2:46" ht="12.75"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</row>
    <row r="42" spans="2:46" ht="12.75"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</row>
    <row r="43" spans="2:46" ht="12.75"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</row>
    <row r="44" spans="2:46" ht="12.75"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</row>
    <row r="45" spans="2:46" ht="12.75"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</row>
    <row r="46" spans="2:46" ht="12.75"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</row>
    <row r="47" spans="2:46" ht="12.75"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</row>
    <row r="48" spans="2:46" ht="12.75"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</row>
    <row r="49" spans="2:46" ht="12.75"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</row>
    <row r="50" spans="2:46" ht="12.75"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</row>
    <row r="51" spans="2:46" ht="12.75"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</row>
    <row r="52" spans="2:46" ht="12.75"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</row>
    <row r="53" spans="2:46" ht="12.75"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</row>
    <row r="54" spans="2:46" ht="12.75"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</row>
    <row r="55" spans="2:46" ht="12.75"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</row>
    <row r="56" spans="2:46" ht="12.75"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</row>
    <row r="57" spans="2:46" ht="12.75"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</row>
    <row r="58" spans="2:46" ht="12.75"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</row>
    <row r="59" spans="2:46" ht="12.75"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</row>
    <row r="60" spans="2:46" ht="12.75"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</row>
    <row r="61" spans="2:46" ht="12.75"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</row>
    <row r="62" spans="2:46" ht="12.75"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</row>
    <row r="63" spans="2:46" ht="12.75"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</row>
    <row r="64" spans="2:46" ht="12.75"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</row>
    <row r="65" spans="2:46" ht="12.75"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</row>
    <row r="66" spans="2:46" ht="12.75"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</row>
    <row r="67" spans="2:46" ht="12.75"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</row>
    <row r="68" spans="2:46" ht="12.75"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</row>
    <row r="69" spans="2:46" ht="12.75"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</row>
    <row r="70" spans="2:46" ht="12.75"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</row>
    <row r="71" spans="2:46" ht="12.75"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</row>
    <row r="72" spans="2:46" ht="12.75"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</row>
    <row r="73" spans="2:46" ht="12.75"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</row>
    <row r="74" spans="2:46" ht="12.75"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</row>
  </sheetData>
  <sheetProtection/>
  <mergeCells count="33">
    <mergeCell ref="E34:G34"/>
    <mergeCell ref="A25:W25"/>
    <mergeCell ref="O12:O13"/>
    <mergeCell ref="P12:R12"/>
    <mergeCell ref="T12:T13"/>
    <mergeCell ref="U12:U13"/>
    <mergeCell ref="A24:W24"/>
    <mergeCell ref="A15:A21"/>
    <mergeCell ref="W15:W21"/>
    <mergeCell ref="E12:G12"/>
    <mergeCell ref="A11:A13"/>
    <mergeCell ref="M12:N12"/>
    <mergeCell ref="W11:W13"/>
    <mergeCell ref="V12:V13"/>
    <mergeCell ref="H12:H13"/>
    <mergeCell ref="L12:L13"/>
    <mergeCell ref="U1:W1"/>
    <mergeCell ref="V2:W2"/>
    <mergeCell ref="A3:W3"/>
    <mergeCell ref="A4:W4"/>
    <mergeCell ref="L11:N11"/>
    <mergeCell ref="A5:W5"/>
    <mergeCell ref="A6:W6"/>
    <mergeCell ref="D11:G11"/>
    <mergeCell ref="O11:R11"/>
    <mergeCell ref="T11:V11"/>
    <mergeCell ref="B7:W7"/>
    <mergeCell ref="C11:C13"/>
    <mergeCell ref="B11:B13"/>
    <mergeCell ref="S11:S13"/>
    <mergeCell ref="H11:K11"/>
    <mergeCell ref="I12:K12"/>
    <mergeCell ref="D12:D13"/>
  </mergeCells>
  <printOptions/>
  <pageMargins left="0" right="0" top="0.7480314960629921" bottom="0.3937007874015748" header="0.31496062992125984" footer="0.31496062992125984"/>
  <pageSetup fitToHeight="2" fitToWidth="1" horizontalDpi="600" verticalDpi="600" orientation="landscape" paperSize="9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Шатов Константин Валерьевич</dc:creator>
  <cp:keywords/>
  <dc:description/>
  <cp:lastModifiedBy>User</cp:lastModifiedBy>
  <cp:lastPrinted>2018-01-09T13:13:42Z</cp:lastPrinted>
  <dcterms:created xsi:type="dcterms:W3CDTF">2015-05-07T14:45:56Z</dcterms:created>
  <dcterms:modified xsi:type="dcterms:W3CDTF">2018-01-09T13:13:50Z</dcterms:modified>
  <cp:category/>
  <cp:version/>
  <cp:contentType/>
  <cp:contentStatus/>
</cp:coreProperties>
</file>