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60" yWindow="-180" windowWidth="25605" windowHeight="64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1" i="1" l="1"/>
  <c r="S18" i="1" l="1"/>
  <c r="Q18" i="1"/>
  <c r="P18" i="1"/>
  <c r="J9" i="1" l="1"/>
  <c r="I9" i="1"/>
  <c r="H18" i="1" l="1"/>
  <c r="H19" i="1"/>
  <c r="C21" i="1" l="1"/>
  <c r="H21" i="1"/>
  <c r="T22" i="1" l="1"/>
  <c r="U22" i="1"/>
  <c r="O20" i="1"/>
  <c r="N20" i="1" s="1"/>
  <c r="N10" i="1" l="1"/>
  <c r="M9" i="1"/>
  <c r="O10" i="1"/>
  <c r="N18" i="1" l="1"/>
  <c r="N19" i="1"/>
  <c r="O19" i="1"/>
  <c r="O18" i="1"/>
  <c r="O17" i="1" s="1"/>
  <c r="N15" i="1" l="1"/>
  <c r="O15" i="1"/>
  <c r="Q17" i="1" l="1"/>
  <c r="P17" i="1"/>
  <c r="P22" i="1" s="1"/>
  <c r="M17" i="1"/>
  <c r="L17" i="1"/>
  <c r="N17" i="1"/>
  <c r="O21" i="1" l="1"/>
  <c r="N21" i="1" s="1"/>
  <c r="N7" i="1" l="1"/>
  <c r="O16" i="1" l="1"/>
  <c r="N16" i="1" s="1"/>
  <c r="N14" i="1" s="1"/>
  <c r="N22" i="1" s="1"/>
  <c r="O14" i="1" l="1"/>
  <c r="O22" i="1" s="1"/>
  <c r="I22" i="1" l="1"/>
  <c r="I24" i="1" s="1"/>
  <c r="H9" i="1" l="1"/>
  <c r="K9" i="1"/>
  <c r="G9" i="1"/>
  <c r="H16" i="1" l="1"/>
  <c r="R17" i="1" l="1"/>
  <c r="S17" i="1"/>
  <c r="T17" i="1"/>
  <c r="U17" i="1"/>
  <c r="L14" i="1" l="1"/>
  <c r="G14" i="1"/>
  <c r="P14" i="1"/>
  <c r="Q14" i="1"/>
  <c r="Q22" i="1" s="1"/>
  <c r="R14" i="1"/>
  <c r="R22" i="1" s="1"/>
  <c r="S14" i="1"/>
  <c r="S22" i="1" s="1"/>
  <c r="T14" i="1"/>
  <c r="U14" i="1"/>
  <c r="M14" i="1"/>
  <c r="M22" i="1" l="1"/>
  <c r="M24" i="1" s="1"/>
  <c r="D22" i="1"/>
  <c r="D24" i="1" s="1"/>
  <c r="L22" i="1"/>
  <c r="L24" i="1" s="1"/>
  <c r="I14" i="1"/>
  <c r="J14" i="1"/>
  <c r="K14" i="1"/>
  <c r="K22" i="1" s="1"/>
  <c r="H15" i="1"/>
  <c r="H14" i="1" s="1"/>
  <c r="H11" i="1"/>
  <c r="H12" i="1"/>
  <c r="H13" i="1"/>
  <c r="H8" i="1"/>
  <c r="G22" i="1"/>
  <c r="G24" i="1" s="1"/>
  <c r="B22" i="1"/>
  <c r="B24" i="1" s="1"/>
  <c r="S9" i="1" l="1"/>
  <c r="T9" i="1"/>
  <c r="U9" i="1"/>
  <c r="U24" i="1" s="1"/>
  <c r="N9" i="1"/>
  <c r="O9" i="1"/>
  <c r="O24" i="1" s="1"/>
  <c r="P9" i="1"/>
  <c r="P24" i="1" s="1"/>
  <c r="Q9" i="1"/>
  <c r="Q24" i="1" s="1"/>
  <c r="R9" i="1"/>
  <c r="R24" i="1" s="1"/>
  <c r="S24" i="1" l="1"/>
  <c r="N24" i="1"/>
  <c r="T24" i="1"/>
  <c r="F17" i="1"/>
  <c r="J22" i="1"/>
  <c r="J24" i="1" s="1"/>
  <c r="K24" i="1"/>
  <c r="F22" i="1" l="1"/>
  <c r="F24" i="1" s="1"/>
  <c r="H22" i="1" l="1"/>
  <c r="H24" i="1" s="1"/>
  <c r="E22" i="1"/>
  <c r="E24" i="1" s="1"/>
  <c r="C22" i="1"/>
  <c r="C24" i="1" s="1"/>
</calcChain>
</file>

<file path=xl/sharedStrings.xml><?xml version="1.0" encoding="utf-8"?>
<sst xmlns="http://schemas.openxmlformats.org/spreadsheetml/2006/main" count="64" uniqueCount="46">
  <si>
    <t>Наименование программы</t>
  </si>
  <si>
    <t>Областной бюджет</t>
  </si>
  <si>
    <t>По Указу Президента РФ от 05 мая 2008г. №714 «Об обеспечении  жильем ветеранов ВОВ 1941-1945 гг.»</t>
  </si>
  <si>
    <t>Подпрограмма «Молодые семьи и молодые специалисты»</t>
  </si>
  <si>
    <t>Дети-сироты</t>
  </si>
  <si>
    <t>Внебюджетные средства</t>
  </si>
  <si>
    <t>Федеральный бюджет</t>
  </si>
  <si>
    <t>кв.м</t>
  </si>
  <si>
    <t>Бюджетные средства</t>
  </si>
  <si>
    <t>Всего семей</t>
  </si>
  <si>
    <t>Всего, тыс. рублей</t>
  </si>
  <si>
    <t>Местный бюджет</t>
  </si>
  <si>
    <t xml:space="preserve">Приобрели жилую площадь  </t>
  </si>
  <si>
    <t>Средства ипотечного кредита</t>
  </si>
  <si>
    <t>Средства работодателей</t>
  </si>
  <si>
    <t>Северяне</t>
  </si>
  <si>
    <t>Уволенные с военной службы</t>
  </si>
  <si>
    <t>ЧАЭС</t>
  </si>
  <si>
    <t>В том числе, тыс.руб.</t>
  </si>
  <si>
    <t xml:space="preserve">ФЦП Устойчивое развитие сельских территорий на 2014 -2017 годы и на период до 2020 года» - всего </t>
  </si>
  <si>
    <t>Молодые семьи - Всего по фед. и рег. Программам, всего:</t>
  </si>
  <si>
    <t xml:space="preserve"> </t>
  </si>
  <si>
    <t>Главный специалист</t>
  </si>
  <si>
    <t>(расшифровка подписи)</t>
  </si>
  <si>
    <t xml:space="preserve">Начальник отдела по жилищной политике </t>
  </si>
  <si>
    <t>В.Л. Боброва</t>
  </si>
  <si>
    <t>Подпрограмма «Жилье для молодежи»</t>
  </si>
  <si>
    <t>Кап. Ремонт</t>
  </si>
  <si>
    <t>Подпрограмма «Выполнение государственных обязательств по обеспечению жильем категорий граждан, установленных федеральным законодательством» федеральной целевой программы «Жилище» на 2015-2020 годы (уволенные с в/службы, вынужд. переселенцы, ЧАЭС, северяне)</t>
  </si>
  <si>
    <t>в том числе:
Федеральная целевая программа «Жилище» Подпрограмма «Обеспечение жильем молодых семей»</t>
  </si>
  <si>
    <t>в том числе:
Вынужденные переселенцы</t>
  </si>
  <si>
    <t>в том числе
Подпрограмма «Граждане, проживающие в сельской местности»</t>
  </si>
  <si>
    <t>Объем запланированных на 2017 год денежных средств (согласно поданных заявок)</t>
  </si>
  <si>
    <t>Объем выделенных в 2017 году денежных средств (согласно распоряжений Правительства ЛО)</t>
  </si>
  <si>
    <t>Объем реализованных в 2017 году средств (согласно заключенных договоров купли – продажи или договоров долевого участия)</t>
  </si>
  <si>
    <t>Подпрограмма «Поддержка граждан нуждающихся в улучшении жилищных условий на основе принципов ипотечного кредитования в Ленинградской области» государственной программы ЛО «Обеспечение качественным жильем граждан на территории ЛО»</t>
  </si>
  <si>
    <t>Обеспечение жилыми помещениями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вставших на учет в органах местного самоуправления до 1 января 2005 года</t>
  </si>
  <si>
    <t>(подпись)</t>
  </si>
  <si>
    <t>ИТОГО:</t>
  </si>
  <si>
    <t>Собст. средства граждан</t>
  </si>
  <si>
    <t>ВСЕГО
 по программам:</t>
  </si>
  <si>
    <t>(должность лица, сформировавшего таблицу)</t>
  </si>
  <si>
    <t>Т.А. Морозова</t>
  </si>
  <si>
    <t>ОТЧЕТ 
по реализации жилищных программ 
в муниципальном образовании Приозерский муниципальный район Ленинградской области
на 01.01.2018 г.</t>
  </si>
  <si>
    <t>января</t>
  </si>
  <si>
    <t>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</si>
</sst>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#,##0.0_р_."/>
    <numFmt numFmtId="166" formatCode="#,##0.0"/>
    <numFmt numFmtId="167" formatCode="0.0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NumberFormat="1" applyFont="1"/>
    <xf numFmtId="0" fontId="5" fillId="0" borderId="0" xfId="0" applyFont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67" fontId="8" fillId="2" borderId="3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/>
    <xf numFmtId="0" fontId="13" fillId="0" borderId="0" xfId="0" applyFont="1" applyFill="1"/>
    <xf numFmtId="0" fontId="13" fillId="0" borderId="0" xfId="0" applyNumberFormat="1" applyFont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7" fontId="10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5" fillId="0" borderId="0" xfId="0" applyNumberFormat="1" applyFont="1"/>
    <xf numFmtId="164" fontId="9" fillId="2" borderId="11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3" fontId="16" fillId="2" borderId="8" xfId="0" applyNumberFormat="1" applyFont="1" applyFill="1" applyBorder="1" applyAlignment="1">
      <alignment horizontal="center" vertical="center" wrapText="1"/>
    </xf>
    <xf numFmtId="3" fontId="16" fillId="2" borderId="5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67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10" fillId="2" borderId="3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3" fontId="16" fillId="2" borderId="32" xfId="0" applyNumberFormat="1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3" fontId="9" fillId="2" borderId="48" xfId="0" applyNumberFormat="1" applyFont="1" applyFill="1" applyBorder="1" applyAlignment="1">
      <alignment horizontal="center" vertical="center" wrapText="1"/>
    </xf>
    <xf numFmtId="164" fontId="11" fillId="2" borderId="44" xfId="0" applyNumberFormat="1" applyFont="1" applyFill="1" applyBorder="1" applyAlignment="1">
      <alignment horizontal="center" vertical="center" wrapText="1"/>
    </xf>
    <xf numFmtId="164" fontId="10" fillId="2" borderId="39" xfId="0" applyNumberFormat="1" applyFont="1" applyFill="1" applyBorder="1" applyAlignment="1">
      <alignment horizontal="center" vertical="center" wrapText="1"/>
    </xf>
    <xf numFmtId="164" fontId="10" fillId="2" borderId="40" xfId="0" applyNumberFormat="1" applyFont="1" applyFill="1" applyBorder="1" applyAlignment="1">
      <alignment horizontal="center" vertical="center" wrapText="1"/>
    </xf>
    <xf numFmtId="164" fontId="10" fillId="2" borderId="45" xfId="0" applyNumberFormat="1" applyFont="1" applyFill="1" applyBorder="1" applyAlignment="1">
      <alignment horizontal="center" vertical="center" wrapText="1"/>
    </xf>
    <xf numFmtId="164" fontId="10" fillId="2" borderId="46" xfId="0" applyNumberFormat="1" applyFont="1" applyFill="1" applyBorder="1" applyAlignment="1">
      <alignment horizontal="center" vertical="center" wrapText="1"/>
    </xf>
    <xf numFmtId="165" fontId="9" fillId="2" borderId="38" xfId="0" applyNumberFormat="1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2" fontId="11" fillId="0" borderId="46" xfId="0" applyNumberFormat="1" applyFont="1" applyFill="1" applyBorder="1" applyAlignment="1">
      <alignment horizontal="center" vertical="center" wrapText="1"/>
    </xf>
    <xf numFmtId="164" fontId="9" fillId="0" borderId="43" xfId="0" applyNumberFormat="1" applyFont="1" applyFill="1" applyBorder="1" applyAlignment="1">
      <alignment horizontal="center" vertical="center" wrapText="1"/>
    </xf>
    <xf numFmtId="166" fontId="9" fillId="0" borderId="44" xfId="0" applyNumberFormat="1" applyFont="1" applyFill="1" applyBorder="1" applyAlignment="1">
      <alignment horizontal="center" vertical="center" wrapText="1"/>
    </xf>
    <xf numFmtId="166" fontId="11" fillId="0" borderId="40" xfId="0" applyNumberFormat="1" applyFont="1" applyFill="1" applyBorder="1" applyAlignment="1">
      <alignment horizontal="center" vertical="center" wrapText="1"/>
    </xf>
    <xf numFmtId="166" fontId="11" fillId="0" borderId="46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3" fontId="9" fillId="0" borderId="48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3" fontId="16" fillId="2" borderId="47" xfId="0" applyNumberFormat="1" applyFont="1" applyFill="1" applyBorder="1" applyAlignment="1">
      <alignment horizontal="center" vertical="center" wrapText="1"/>
    </xf>
    <xf numFmtId="3" fontId="16" fillId="2" borderId="49" xfId="0" applyNumberFormat="1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3" fontId="16" fillId="0" borderId="51" xfId="0" applyNumberFormat="1" applyFont="1" applyBorder="1" applyAlignment="1">
      <alignment horizontal="center" vertical="center"/>
    </xf>
    <xf numFmtId="2" fontId="16" fillId="0" borderId="52" xfId="0" applyNumberFormat="1" applyFont="1" applyBorder="1" applyAlignment="1">
      <alignment horizontal="center" vertical="center"/>
    </xf>
    <xf numFmtId="3" fontId="16" fillId="0" borderId="52" xfId="0" applyNumberFormat="1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center" vertical="center"/>
    </xf>
    <xf numFmtId="2" fontId="8" fillId="2" borderId="55" xfId="0" applyNumberFormat="1" applyFont="1" applyFill="1" applyBorder="1" applyAlignment="1">
      <alignment horizontal="center" vertical="center" wrapText="1"/>
    </xf>
    <xf numFmtId="164" fontId="8" fillId="2" borderId="29" xfId="0" applyNumberFormat="1" applyFont="1" applyFill="1" applyBorder="1" applyAlignment="1">
      <alignment horizontal="center" vertical="center" wrapText="1"/>
    </xf>
    <xf numFmtId="3" fontId="10" fillId="2" borderId="3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3" fontId="16" fillId="0" borderId="58" xfId="0" applyNumberFormat="1" applyFont="1" applyBorder="1" applyAlignment="1">
      <alignment horizontal="center" vertical="center"/>
    </xf>
    <xf numFmtId="3" fontId="16" fillId="0" borderId="59" xfId="0" applyNumberFormat="1" applyFont="1" applyBorder="1" applyAlignment="1">
      <alignment horizontal="center" vertical="center"/>
    </xf>
    <xf numFmtId="3" fontId="16" fillId="0" borderId="60" xfId="0" applyNumberFormat="1" applyFont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164" fontId="8" fillId="2" borderId="47" xfId="0" applyNumberFormat="1" applyFont="1" applyFill="1" applyBorder="1" applyAlignment="1">
      <alignment horizontal="center" vertical="center" wrapText="1"/>
    </xf>
    <xf numFmtId="164" fontId="8" fillId="2" borderId="48" xfId="0" applyNumberFormat="1" applyFont="1" applyFill="1" applyBorder="1" applyAlignment="1">
      <alignment horizontal="center" vertical="center" wrapText="1"/>
    </xf>
    <xf numFmtId="164" fontId="10" fillId="2" borderId="43" xfId="0" applyNumberFormat="1" applyFont="1" applyFill="1" applyBorder="1" applyAlignment="1">
      <alignment horizontal="center" vertical="center" wrapText="1"/>
    </xf>
    <xf numFmtId="164" fontId="10" fillId="2" borderId="44" xfId="0" applyNumberFormat="1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167" fontId="8" fillId="2" borderId="44" xfId="0" applyNumberFormat="1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167" fontId="10" fillId="2" borderId="40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167" fontId="10" fillId="0" borderId="46" xfId="0" applyNumberFormat="1" applyFont="1" applyFill="1" applyBorder="1" applyAlignment="1">
      <alignment horizontal="center" vertical="center" wrapText="1"/>
    </xf>
    <xf numFmtId="164" fontId="9" fillId="0" borderId="44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 wrapText="1"/>
    </xf>
    <xf numFmtId="164" fontId="11" fillId="0" borderId="40" xfId="0" applyNumberFormat="1" applyFont="1" applyFill="1" applyBorder="1" applyAlignment="1">
      <alignment horizontal="center" vertical="center" wrapText="1"/>
    </xf>
    <xf numFmtId="164" fontId="11" fillId="0" borderId="45" xfId="0" applyNumberFormat="1" applyFont="1" applyFill="1" applyBorder="1" applyAlignment="1">
      <alignment horizontal="center" vertical="center" wrapText="1"/>
    </xf>
    <xf numFmtId="164" fontId="11" fillId="0" borderId="46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3" fontId="16" fillId="2" borderId="48" xfId="0" applyNumberFormat="1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3" fontId="11" fillId="2" borderId="55" xfId="0" applyNumberFormat="1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167" fontId="9" fillId="2" borderId="4" xfId="0" applyNumberFormat="1" applyFont="1" applyFill="1" applyBorder="1" applyAlignment="1">
      <alignment horizontal="center" vertical="center" wrapText="1"/>
    </xf>
    <xf numFmtId="167" fontId="9" fillId="2" borderId="5" xfId="0" applyNumberFormat="1" applyFont="1" applyFill="1" applyBorder="1" applyAlignment="1">
      <alignment horizontal="center" vertical="center" wrapText="1"/>
    </xf>
    <xf numFmtId="167" fontId="10" fillId="2" borderId="4" xfId="0" applyNumberFormat="1" applyFont="1" applyFill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11" fillId="0" borderId="4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0" fontId="1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/>
    </xf>
    <xf numFmtId="0" fontId="7" fillId="0" borderId="5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4" fillId="0" borderId="16" xfId="0" applyFont="1" applyBorder="1" applyAlignment="1">
      <alignment horizontal="center"/>
    </xf>
    <xf numFmtId="0" fontId="4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zoomScale="90" zoomScaleNormal="90" workbookViewId="0">
      <pane ySplit="5" topLeftCell="A6" activePane="bottomLeft" state="frozen"/>
      <selection pane="bottomLeft" activeCell="F9" sqref="F9"/>
    </sheetView>
  </sheetViews>
  <sheetFormatPr defaultRowHeight="12" x14ac:dyDescent="0.25"/>
  <cols>
    <col min="1" max="1" width="34.7109375" style="6" customWidth="1"/>
    <col min="2" max="2" width="7" style="1" customWidth="1"/>
    <col min="3" max="3" width="9.7109375" style="1" customWidth="1"/>
    <col min="4" max="4" width="13" style="1" customWidth="1"/>
    <col min="5" max="5" width="10.85546875" style="1" customWidth="1"/>
    <col min="6" max="6" width="10" style="1" customWidth="1"/>
    <col min="7" max="7" width="6.42578125" style="1" customWidth="1"/>
    <col min="8" max="8" width="9.28515625" style="1" customWidth="1"/>
    <col min="9" max="9" width="13.5703125" style="1" customWidth="1"/>
    <col min="10" max="10" width="10.5703125" style="1" customWidth="1"/>
    <col min="11" max="11" width="11.28515625" style="1" customWidth="1"/>
    <col min="12" max="12" width="6.42578125" style="1" customWidth="1"/>
    <col min="13" max="13" width="8.42578125" style="1" customWidth="1"/>
    <col min="14" max="14" width="10.28515625" style="1" customWidth="1"/>
    <col min="15" max="16" width="9.5703125" style="1" customWidth="1"/>
    <col min="17" max="17" width="10.140625" style="1" customWidth="1"/>
    <col min="18" max="19" width="9" style="1" customWidth="1"/>
    <col min="20" max="20" width="8.7109375" style="1" customWidth="1"/>
    <col min="21" max="21" width="9.85546875" style="1" customWidth="1"/>
    <col min="22" max="16384" width="9.140625" style="1"/>
  </cols>
  <sheetData>
    <row r="1" spans="1:22" ht="78" customHeight="1" thickTop="1" thickBot="1" x14ac:dyDescent="0.3">
      <c r="A1" s="198" t="s">
        <v>43</v>
      </c>
      <c r="B1" s="199"/>
      <c r="C1" s="199"/>
      <c r="D1" s="199"/>
      <c r="E1" s="199"/>
      <c r="F1" s="199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1"/>
    </row>
    <row r="2" spans="1:22" ht="28.5" customHeight="1" thickTop="1" x14ac:dyDescent="0.25">
      <c r="A2" s="208" t="s">
        <v>0</v>
      </c>
      <c r="B2" s="218" t="s">
        <v>32</v>
      </c>
      <c r="C2" s="219"/>
      <c r="D2" s="219"/>
      <c r="E2" s="219"/>
      <c r="F2" s="220"/>
      <c r="G2" s="213" t="s">
        <v>33</v>
      </c>
      <c r="H2" s="214"/>
      <c r="I2" s="214"/>
      <c r="J2" s="214"/>
      <c r="K2" s="215"/>
      <c r="L2" s="217" t="s">
        <v>34</v>
      </c>
      <c r="M2" s="214"/>
      <c r="N2" s="214"/>
      <c r="O2" s="214"/>
      <c r="P2" s="214"/>
      <c r="Q2" s="214"/>
      <c r="R2" s="214"/>
      <c r="S2" s="214"/>
      <c r="T2" s="214"/>
      <c r="U2" s="215"/>
    </row>
    <row r="3" spans="1:22" ht="12.75" customHeight="1" x14ac:dyDescent="0.25">
      <c r="A3" s="209"/>
      <c r="B3" s="211" t="s">
        <v>9</v>
      </c>
      <c r="C3" s="202" t="s">
        <v>10</v>
      </c>
      <c r="D3" s="202" t="s">
        <v>18</v>
      </c>
      <c r="E3" s="202"/>
      <c r="F3" s="223"/>
      <c r="G3" s="221" t="s">
        <v>9</v>
      </c>
      <c r="H3" s="202" t="s">
        <v>10</v>
      </c>
      <c r="I3" s="202" t="s">
        <v>18</v>
      </c>
      <c r="J3" s="202"/>
      <c r="K3" s="204"/>
      <c r="L3" s="206" t="s">
        <v>12</v>
      </c>
      <c r="M3" s="207"/>
      <c r="N3" s="207"/>
      <c r="O3" s="202" t="s">
        <v>8</v>
      </c>
      <c r="P3" s="202"/>
      <c r="Q3" s="202"/>
      <c r="R3" s="202"/>
      <c r="S3" s="202" t="s">
        <v>5</v>
      </c>
      <c r="T3" s="202"/>
      <c r="U3" s="204"/>
    </row>
    <row r="4" spans="1:22" ht="13.5" customHeight="1" x14ac:dyDescent="0.25">
      <c r="A4" s="209"/>
      <c r="B4" s="211"/>
      <c r="C4" s="202"/>
      <c r="D4" s="202" t="s">
        <v>6</v>
      </c>
      <c r="E4" s="202" t="s">
        <v>1</v>
      </c>
      <c r="F4" s="223" t="s">
        <v>11</v>
      </c>
      <c r="G4" s="221"/>
      <c r="H4" s="202"/>
      <c r="I4" s="202" t="s">
        <v>6</v>
      </c>
      <c r="J4" s="202" t="s">
        <v>1</v>
      </c>
      <c r="K4" s="204" t="s">
        <v>11</v>
      </c>
      <c r="L4" s="206"/>
      <c r="M4" s="207"/>
      <c r="N4" s="207"/>
      <c r="O4" s="202" t="s">
        <v>10</v>
      </c>
      <c r="P4" s="202" t="s">
        <v>18</v>
      </c>
      <c r="Q4" s="202"/>
      <c r="R4" s="202"/>
      <c r="S4" s="202" t="s">
        <v>18</v>
      </c>
      <c r="T4" s="202"/>
      <c r="U4" s="204"/>
    </row>
    <row r="5" spans="1:22" ht="49.5" customHeight="1" thickBot="1" x14ac:dyDescent="0.3">
      <c r="A5" s="210"/>
      <c r="B5" s="212"/>
      <c r="C5" s="203"/>
      <c r="D5" s="203"/>
      <c r="E5" s="203"/>
      <c r="F5" s="224"/>
      <c r="G5" s="222"/>
      <c r="H5" s="203"/>
      <c r="I5" s="203"/>
      <c r="J5" s="203"/>
      <c r="K5" s="205"/>
      <c r="L5" s="105" t="s">
        <v>9</v>
      </c>
      <c r="M5" s="106" t="s">
        <v>7</v>
      </c>
      <c r="N5" s="106" t="s">
        <v>10</v>
      </c>
      <c r="O5" s="203"/>
      <c r="P5" s="106" t="s">
        <v>6</v>
      </c>
      <c r="Q5" s="106" t="s">
        <v>1</v>
      </c>
      <c r="R5" s="106" t="s">
        <v>11</v>
      </c>
      <c r="S5" s="106" t="s">
        <v>39</v>
      </c>
      <c r="T5" s="106" t="s">
        <v>13</v>
      </c>
      <c r="U5" s="121" t="s">
        <v>14</v>
      </c>
    </row>
    <row r="6" spans="1:22" ht="13.5" thickTop="1" x14ac:dyDescent="0.25">
      <c r="A6" s="34">
        <v>1</v>
      </c>
      <c r="B6" s="35">
        <v>2</v>
      </c>
      <c r="C6" s="36">
        <v>3</v>
      </c>
      <c r="D6" s="36">
        <v>4</v>
      </c>
      <c r="E6" s="36">
        <v>5</v>
      </c>
      <c r="F6" s="111">
        <v>6</v>
      </c>
      <c r="G6" s="122">
        <v>7</v>
      </c>
      <c r="H6" s="104">
        <v>8</v>
      </c>
      <c r="I6" s="104">
        <v>9</v>
      </c>
      <c r="J6" s="104">
        <v>10</v>
      </c>
      <c r="K6" s="123">
        <v>11</v>
      </c>
      <c r="L6" s="103">
        <v>12</v>
      </c>
      <c r="M6" s="104">
        <v>13</v>
      </c>
      <c r="N6" s="104">
        <v>14</v>
      </c>
      <c r="O6" s="104">
        <v>15</v>
      </c>
      <c r="P6" s="104">
        <v>16</v>
      </c>
      <c r="Q6" s="104">
        <v>17</v>
      </c>
      <c r="R6" s="104">
        <v>18</v>
      </c>
      <c r="S6" s="104">
        <v>19</v>
      </c>
      <c r="T6" s="104">
        <v>20</v>
      </c>
      <c r="U6" s="123">
        <v>21</v>
      </c>
    </row>
    <row r="7" spans="1:22" ht="124.5" customHeight="1" thickBot="1" x14ac:dyDescent="0.3">
      <c r="A7" s="32" t="s">
        <v>36</v>
      </c>
      <c r="B7" s="8">
        <v>2</v>
      </c>
      <c r="C7" s="7">
        <v>3780</v>
      </c>
      <c r="D7" s="7">
        <v>1448</v>
      </c>
      <c r="E7" s="7">
        <v>2332</v>
      </c>
      <c r="F7" s="112">
        <v>0</v>
      </c>
      <c r="G7" s="162">
        <v>2</v>
      </c>
      <c r="H7" s="9">
        <v>4368.6239999999998</v>
      </c>
      <c r="I7" s="9">
        <v>1512.2159999999999</v>
      </c>
      <c r="J7" s="9">
        <v>2856.4079999999999</v>
      </c>
      <c r="K7" s="163">
        <v>0</v>
      </c>
      <c r="L7" s="157">
        <v>2</v>
      </c>
      <c r="M7" s="194">
        <v>90.5</v>
      </c>
      <c r="N7" s="101">
        <f>O7+S7</f>
        <v>4384.3119999999999</v>
      </c>
      <c r="O7" s="9">
        <v>4368.6239999999998</v>
      </c>
      <c r="P7" s="9">
        <v>1512.2159999999999</v>
      </c>
      <c r="Q7" s="9">
        <v>2856.4079999999999</v>
      </c>
      <c r="R7" s="102">
        <v>0</v>
      </c>
      <c r="S7" s="188">
        <v>15.688000000000001</v>
      </c>
      <c r="T7" s="102">
        <v>0</v>
      </c>
      <c r="U7" s="124">
        <v>0</v>
      </c>
    </row>
    <row r="8" spans="1:22" ht="48" customHeight="1" thickBot="1" x14ac:dyDescent="0.3">
      <c r="A8" s="32" t="s">
        <v>2</v>
      </c>
      <c r="B8" s="12">
        <v>0</v>
      </c>
      <c r="C8" s="10">
        <v>0</v>
      </c>
      <c r="D8" s="10">
        <v>0</v>
      </c>
      <c r="E8" s="11">
        <v>0</v>
      </c>
      <c r="F8" s="113">
        <v>0</v>
      </c>
      <c r="G8" s="125">
        <v>0</v>
      </c>
      <c r="H8" s="13">
        <f t="shared" ref="H8:H13" si="0">I8+J8+K8</f>
        <v>0</v>
      </c>
      <c r="I8" s="10">
        <v>0</v>
      </c>
      <c r="J8" s="11">
        <v>0</v>
      </c>
      <c r="K8" s="164">
        <v>0</v>
      </c>
      <c r="L8" s="158">
        <v>0</v>
      </c>
      <c r="M8" s="150">
        <v>0</v>
      </c>
      <c r="N8" s="10">
        <v>0</v>
      </c>
      <c r="O8" s="10">
        <v>0</v>
      </c>
      <c r="P8" s="10">
        <v>0</v>
      </c>
      <c r="Q8" s="11">
        <v>0</v>
      </c>
      <c r="R8" s="11">
        <v>0</v>
      </c>
      <c r="S8" s="11">
        <v>0</v>
      </c>
      <c r="T8" s="11">
        <v>0</v>
      </c>
      <c r="U8" s="126">
        <v>0</v>
      </c>
    </row>
    <row r="9" spans="1:22" ht="113.25" customHeight="1" thickBot="1" x14ac:dyDescent="0.3">
      <c r="A9" s="39" t="s">
        <v>28</v>
      </c>
      <c r="B9" s="12">
        <v>20</v>
      </c>
      <c r="C9" s="13">
        <v>33940</v>
      </c>
      <c r="D9" s="13">
        <v>33940</v>
      </c>
      <c r="E9" s="11">
        <v>0</v>
      </c>
      <c r="F9" s="113">
        <v>0</v>
      </c>
      <c r="G9" s="165">
        <f>G10+G11+G12+G13</f>
        <v>3</v>
      </c>
      <c r="H9" s="46">
        <f t="shared" ref="H9:K9" si="1">H10+H11+H12+H13</f>
        <v>5581.2</v>
      </c>
      <c r="I9" s="46">
        <f t="shared" ref="I9" si="2">I10+I11+I12+I13</f>
        <v>5581.2</v>
      </c>
      <c r="J9" s="46">
        <f>J10+J11+J12+J13</f>
        <v>0</v>
      </c>
      <c r="K9" s="166">
        <f t="shared" si="1"/>
        <v>0</v>
      </c>
      <c r="L9" s="96">
        <v>3</v>
      </c>
      <c r="M9" s="189">
        <f>SUM(M10:M13)</f>
        <v>165.1</v>
      </c>
      <c r="N9" s="97">
        <f t="shared" ref="N9:U9" si="3">SUM(N10:N13)</f>
        <v>6950</v>
      </c>
      <c r="O9" s="97">
        <f t="shared" si="3"/>
        <v>5581.2</v>
      </c>
      <c r="P9" s="97">
        <f t="shared" si="3"/>
        <v>5581.2</v>
      </c>
      <c r="Q9" s="97">
        <f t="shared" si="3"/>
        <v>0</v>
      </c>
      <c r="R9" s="97">
        <f t="shared" si="3"/>
        <v>0</v>
      </c>
      <c r="S9" s="97">
        <f t="shared" si="3"/>
        <v>878.03200000000004</v>
      </c>
      <c r="T9" s="97">
        <f t="shared" si="3"/>
        <v>490.76799999999997</v>
      </c>
      <c r="U9" s="127">
        <f t="shared" si="3"/>
        <v>0</v>
      </c>
    </row>
    <row r="10" spans="1:22" ht="25.5" x14ac:dyDescent="0.25">
      <c r="A10" s="43" t="s">
        <v>30</v>
      </c>
      <c r="B10" s="44">
        <v>16</v>
      </c>
      <c r="C10" s="45">
        <v>27152</v>
      </c>
      <c r="D10" s="45">
        <v>27152</v>
      </c>
      <c r="E10" s="45">
        <v>0</v>
      </c>
      <c r="F10" s="114">
        <v>0</v>
      </c>
      <c r="G10" s="167">
        <v>3</v>
      </c>
      <c r="H10" s="45">
        <v>5581.2</v>
      </c>
      <c r="I10" s="45">
        <v>5581.2</v>
      </c>
      <c r="J10" s="45">
        <v>0</v>
      </c>
      <c r="K10" s="168">
        <v>0</v>
      </c>
      <c r="L10" s="98">
        <v>3</v>
      </c>
      <c r="M10" s="99">
        <v>165.1</v>
      </c>
      <c r="N10" s="99">
        <f>SUM(P10:U10)</f>
        <v>6950</v>
      </c>
      <c r="O10" s="100">
        <f>SUM(P10:R10)</f>
        <v>5581.2</v>
      </c>
      <c r="P10" s="100">
        <v>5581.2</v>
      </c>
      <c r="Q10" s="100">
        <v>0</v>
      </c>
      <c r="R10" s="100">
        <v>0</v>
      </c>
      <c r="S10" s="99">
        <v>878.03200000000004</v>
      </c>
      <c r="T10" s="99">
        <v>490.76799999999997</v>
      </c>
      <c r="U10" s="128">
        <v>0</v>
      </c>
    </row>
    <row r="11" spans="1:22" ht="15" x14ac:dyDescent="0.25">
      <c r="A11" s="37" t="s">
        <v>15</v>
      </c>
      <c r="B11" s="20">
        <v>3</v>
      </c>
      <c r="C11" s="15">
        <v>5091</v>
      </c>
      <c r="D11" s="15">
        <v>5091</v>
      </c>
      <c r="E11" s="15">
        <v>0</v>
      </c>
      <c r="F11" s="115">
        <v>0</v>
      </c>
      <c r="G11" s="129">
        <v>0</v>
      </c>
      <c r="H11" s="15">
        <f t="shared" si="0"/>
        <v>0</v>
      </c>
      <c r="I11" s="15">
        <v>0</v>
      </c>
      <c r="J11" s="15">
        <v>0</v>
      </c>
      <c r="K11" s="130">
        <v>0</v>
      </c>
      <c r="L11" s="16">
        <v>0</v>
      </c>
      <c r="M11" s="23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30">
        <v>0</v>
      </c>
    </row>
    <row r="12" spans="1:22" ht="15" x14ac:dyDescent="0.25">
      <c r="A12" s="37" t="s">
        <v>16</v>
      </c>
      <c r="B12" s="20">
        <v>0</v>
      </c>
      <c r="C12" s="15">
        <v>0</v>
      </c>
      <c r="D12" s="15">
        <v>0</v>
      </c>
      <c r="E12" s="15">
        <v>0</v>
      </c>
      <c r="F12" s="115">
        <v>0</v>
      </c>
      <c r="G12" s="129">
        <v>0</v>
      </c>
      <c r="H12" s="15">
        <f t="shared" si="0"/>
        <v>0</v>
      </c>
      <c r="I12" s="15">
        <v>0</v>
      </c>
      <c r="J12" s="15">
        <v>0</v>
      </c>
      <c r="K12" s="130">
        <v>0</v>
      </c>
      <c r="L12" s="16">
        <v>0</v>
      </c>
      <c r="M12" s="23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30">
        <v>0</v>
      </c>
    </row>
    <row r="13" spans="1:22" ht="15.75" thickBot="1" x14ac:dyDescent="0.3">
      <c r="A13" s="33" t="s">
        <v>17</v>
      </c>
      <c r="B13" s="21">
        <v>1</v>
      </c>
      <c r="C13" s="18">
        <v>1697</v>
      </c>
      <c r="D13" s="18">
        <v>1697</v>
      </c>
      <c r="E13" s="18">
        <v>0</v>
      </c>
      <c r="F13" s="116">
        <v>0</v>
      </c>
      <c r="G13" s="131">
        <v>0</v>
      </c>
      <c r="H13" s="18">
        <f t="shared" si="0"/>
        <v>0</v>
      </c>
      <c r="I13" s="18">
        <v>0</v>
      </c>
      <c r="J13" s="18">
        <v>0</v>
      </c>
      <c r="K13" s="132">
        <v>0</v>
      </c>
      <c r="L13" s="19">
        <v>0</v>
      </c>
      <c r="M13" s="190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32">
        <v>0</v>
      </c>
    </row>
    <row r="14" spans="1:22" ht="31.5" customHeight="1" x14ac:dyDescent="0.25">
      <c r="A14" s="38" t="s">
        <v>20</v>
      </c>
      <c r="B14" s="42">
        <v>270</v>
      </c>
      <c r="C14" s="14">
        <v>363159</v>
      </c>
      <c r="D14" s="14">
        <v>2155</v>
      </c>
      <c r="E14" s="14">
        <v>359704</v>
      </c>
      <c r="F14" s="151">
        <v>1300</v>
      </c>
      <c r="G14" s="169">
        <f>G15+G16</f>
        <v>22</v>
      </c>
      <c r="H14" s="22">
        <f>H15+H16</f>
        <v>33260.017</v>
      </c>
      <c r="I14" s="22">
        <f t="shared" ref="I14" si="4">I15+I16</f>
        <v>289.2</v>
      </c>
      <c r="J14" s="22">
        <f>J15+J16</f>
        <v>32481.023000000001</v>
      </c>
      <c r="K14" s="170">
        <f>K15+K16</f>
        <v>489.79399999999998</v>
      </c>
      <c r="L14" s="70">
        <f>SUM(L15:L16)</f>
        <v>19</v>
      </c>
      <c r="M14" s="191">
        <f>M15+M16</f>
        <v>1021.4300000000001</v>
      </c>
      <c r="N14" s="71">
        <f>N15+N16</f>
        <v>42005.982999999993</v>
      </c>
      <c r="O14" s="71">
        <f>O15+O16</f>
        <v>29781.429999999997</v>
      </c>
      <c r="P14" s="71">
        <f t="shared" ref="P14:U14" si="5">P15+P16</f>
        <v>289.2</v>
      </c>
      <c r="Q14" s="71">
        <f t="shared" si="5"/>
        <v>29065.07</v>
      </c>
      <c r="R14" s="71">
        <f t="shared" si="5"/>
        <v>427.15999999999997</v>
      </c>
      <c r="S14" s="71">
        <f t="shared" si="5"/>
        <v>6600.2289999999994</v>
      </c>
      <c r="T14" s="71">
        <f t="shared" si="5"/>
        <v>3250.6239999999998</v>
      </c>
      <c r="U14" s="133">
        <f t="shared" si="5"/>
        <v>2373.6999999999998</v>
      </c>
    </row>
    <row r="15" spans="1:22" ht="49.5" customHeight="1" x14ac:dyDescent="0.25">
      <c r="A15" s="37" t="s">
        <v>29</v>
      </c>
      <c r="B15" s="20">
        <v>19</v>
      </c>
      <c r="C15" s="17">
        <v>21549</v>
      </c>
      <c r="D15" s="17">
        <v>2155</v>
      </c>
      <c r="E15" s="17">
        <v>18694</v>
      </c>
      <c r="F15" s="152">
        <v>700</v>
      </c>
      <c r="G15" s="171">
        <v>2</v>
      </c>
      <c r="H15" s="23">
        <f>I15+J15+K15</f>
        <v>3402.5</v>
      </c>
      <c r="I15" s="23">
        <v>289.2</v>
      </c>
      <c r="J15" s="23">
        <v>2945.4</v>
      </c>
      <c r="K15" s="172">
        <v>167.9</v>
      </c>
      <c r="L15" s="72">
        <v>2</v>
      </c>
      <c r="M15" s="192">
        <v>209.8</v>
      </c>
      <c r="N15" s="73">
        <f>O15+S15+T15+U15</f>
        <v>6184.23</v>
      </c>
      <c r="O15" s="73">
        <f>SUM(P15:R15)</f>
        <v>3402.5</v>
      </c>
      <c r="P15" s="73">
        <v>289.2</v>
      </c>
      <c r="Q15" s="73">
        <v>2945.4</v>
      </c>
      <c r="R15" s="73">
        <v>167.9</v>
      </c>
      <c r="S15" s="74">
        <v>408.03</v>
      </c>
      <c r="T15" s="74">
        <v>0</v>
      </c>
      <c r="U15" s="134">
        <v>2373.6999999999998</v>
      </c>
    </row>
    <row r="16" spans="1:22" s="2" customFormat="1" ht="18.75" customHeight="1" thickBot="1" x14ac:dyDescent="0.3">
      <c r="A16" s="33" t="s">
        <v>26</v>
      </c>
      <c r="B16" s="47">
        <v>251</v>
      </c>
      <c r="C16" s="48">
        <v>341610</v>
      </c>
      <c r="D16" s="49">
        <v>0</v>
      </c>
      <c r="E16" s="50">
        <v>341010</v>
      </c>
      <c r="F16" s="153">
        <v>600</v>
      </c>
      <c r="G16" s="173">
        <v>20</v>
      </c>
      <c r="H16" s="51">
        <f>I16+J16+K16</f>
        <v>29857.517</v>
      </c>
      <c r="I16" s="51">
        <v>0</v>
      </c>
      <c r="J16" s="51">
        <v>29535.623</v>
      </c>
      <c r="K16" s="174">
        <v>321.89400000000001</v>
      </c>
      <c r="L16" s="63">
        <v>17</v>
      </c>
      <c r="M16" s="193">
        <v>811.63</v>
      </c>
      <c r="N16" s="76">
        <f>O16+S16+T16</f>
        <v>35821.752999999997</v>
      </c>
      <c r="O16" s="75">
        <f>P16+Q16+R16</f>
        <v>26378.929999999997</v>
      </c>
      <c r="P16" s="77">
        <v>0</v>
      </c>
      <c r="Q16" s="76">
        <v>26119.67</v>
      </c>
      <c r="R16" s="76">
        <v>259.26</v>
      </c>
      <c r="S16" s="76">
        <v>6192.1989999999996</v>
      </c>
      <c r="T16" s="76">
        <v>3250.6239999999998</v>
      </c>
      <c r="U16" s="135">
        <v>0</v>
      </c>
      <c r="V16" s="52"/>
    </row>
    <row r="17" spans="1:21" s="2" customFormat="1" ht="38.25" customHeight="1" x14ac:dyDescent="0.25">
      <c r="A17" s="38" t="s">
        <v>19</v>
      </c>
      <c r="B17" s="53">
        <v>77</v>
      </c>
      <c r="C17" s="54">
        <v>2167</v>
      </c>
      <c r="D17" s="55">
        <v>650</v>
      </c>
      <c r="E17" s="54">
        <v>1517</v>
      </c>
      <c r="F17" s="154">
        <f t="shared" ref="F17" si="6">F18+F19</f>
        <v>0</v>
      </c>
      <c r="G17" s="136">
        <v>16</v>
      </c>
      <c r="H17" s="93">
        <v>41630.82</v>
      </c>
      <c r="I17" s="93">
        <v>6040.6319999999996</v>
      </c>
      <c r="J17" s="57">
        <v>35590.188999999998</v>
      </c>
      <c r="K17" s="175">
        <v>0</v>
      </c>
      <c r="L17" s="56">
        <f>L19+L18</f>
        <v>25</v>
      </c>
      <c r="M17" s="107">
        <f>SUM(M18:M19)</f>
        <v>1491.73</v>
      </c>
      <c r="N17" s="108">
        <f>SUM(N18:N19)</f>
        <v>62510.027000000002</v>
      </c>
      <c r="O17" s="108">
        <f>SUM(O18:O19)</f>
        <v>45534.298000000003</v>
      </c>
      <c r="P17" s="108">
        <f>SUM(P18:P19)</f>
        <v>4771.1660000000002</v>
      </c>
      <c r="Q17" s="108">
        <f>SUM(Q18:Q19)</f>
        <v>40763.131999999998</v>
      </c>
      <c r="R17" s="108">
        <f t="shared" ref="R17:U17" si="7">SUM(R18:R19)</f>
        <v>0</v>
      </c>
      <c r="S17" s="108">
        <f t="shared" si="7"/>
        <v>16975.728999999999</v>
      </c>
      <c r="T17" s="108">
        <f t="shared" si="7"/>
        <v>0</v>
      </c>
      <c r="U17" s="137">
        <f t="shared" si="7"/>
        <v>0</v>
      </c>
    </row>
    <row r="18" spans="1:21" s="2" customFormat="1" ht="37.5" customHeight="1" x14ac:dyDescent="0.25">
      <c r="A18" s="58" t="s">
        <v>31</v>
      </c>
      <c r="B18" s="59">
        <v>61</v>
      </c>
      <c r="C18" s="60">
        <v>1717</v>
      </c>
      <c r="D18" s="60">
        <v>515</v>
      </c>
      <c r="E18" s="61">
        <v>1202</v>
      </c>
      <c r="F18" s="155">
        <v>0</v>
      </c>
      <c r="G18" s="176">
        <v>4</v>
      </c>
      <c r="H18" s="94">
        <f>SUM(I18:J18)</f>
        <v>8909.4719999999998</v>
      </c>
      <c r="I18" s="94">
        <v>1292.7639999999999</v>
      </c>
      <c r="J18" s="94">
        <v>7616.7079999999996</v>
      </c>
      <c r="K18" s="177">
        <v>0</v>
      </c>
      <c r="L18" s="59">
        <v>14</v>
      </c>
      <c r="M18" s="109">
        <v>744.84</v>
      </c>
      <c r="N18" s="109">
        <f>SUM(P18:U18)</f>
        <v>31271.867000000006</v>
      </c>
      <c r="O18" s="109">
        <f>P18+Q18+R18</f>
        <v>20547.038000000004</v>
      </c>
      <c r="P18" s="109">
        <f>1064.3+140.796</f>
        <v>1205.096</v>
      </c>
      <c r="Q18" s="109">
        <f>18512.4+829.542</f>
        <v>19341.942000000003</v>
      </c>
      <c r="R18" s="109">
        <v>0</v>
      </c>
      <c r="S18" s="109">
        <f>10238.4+486.429</f>
        <v>10724.829</v>
      </c>
      <c r="T18" s="109">
        <v>0</v>
      </c>
      <c r="U18" s="138">
        <v>0</v>
      </c>
    </row>
    <row r="19" spans="1:21" s="2" customFormat="1" ht="29.25" customHeight="1" thickBot="1" x14ac:dyDescent="0.3">
      <c r="A19" s="62" t="s">
        <v>3</v>
      </c>
      <c r="B19" s="63">
        <v>16</v>
      </c>
      <c r="C19" s="64">
        <v>450</v>
      </c>
      <c r="D19" s="64">
        <v>135</v>
      </c>
      <c r="E19" s="65">
        <v>315</v>
      </c>
      <c r="F19" s="156">
        <v>0</v>
      </c>
      <c r="G19" s="178">
        <v>12</v>
      </c>
      <c r="H19" s="95">
        <f>SUM(I19:J19)</f>
        <v>32721.349000000002</v>
      </c>
      <c r="I19" s="95">
        <v>4747.8680000000004</v>
      </c>
      <c r="J19" s="95">
        <v>27973.481</v>
      </c>
      <c r="K19" s="179">
        <v>0</v>
      </c>
      <c r="L19" s="59">
        <v>11</v>
      </c>
      <c r="M19" s="109">
        <v>746.89</v>
      </c>
      <c r="N19" s="109">
        <f>O19+S19</f>
        <v>31238.159999999996</v>
      </c>
      <c r="O19" s="109">
        <f>P19+Q19+R19</f>
        <v>24987.26</v>
      </c>
      <c r="P19" s="109">
        <v>3566.07</v>
      </c>
      <c r="Q19" s="109">
        <v>21421.19</v>
      </c>
      <c r="R19" s="109">
        <v>0</v>
      </c>
      <c r="S19" s="109">
        <v>6250.9</v>
      </c>
      <c r="T19" s="109">
        <v>0</v>
      </c>
      <c r="U19" s="139">
        <v>0</v>
      </c>
    </row>
    <row r="20" spans="1:21" s="2" customFormat="1" ht="106.5" customHeight="1" thickBot="1" x14ac:dyDescent="0.3">
      <c r="A20" s="39" t="s">
        <v>35</v>
      </c>
      <c r="B20" s="66">
        <v>43</v>
      </c>
      <c r="C20" s="67">
        <v>83475.960000000006</v>
      </c>
      <c r="D20" s="68">
        <v>0</v>
      </c>
      <c r="E20" s="67">
        <v>83045.960000000006</v>
      </c>
      <c r="F20" s="117">
        <v>430</v>
      </c>
      <c r="G20" s="180">
        <v>15</v>
      </c>
      <c r="H20" s="67">
        <v>17781.14</v>
      </c>
      <c r="I20" s="68">
        <v>0</v>
      </c>
      <c r="J20" s="67">
        <v>17605.68</v>
      </c>
      <c r="K20" s="181">
        <v>175.459</v>
      </c>
      <c r="L20" s="78">
        <v>15</v>
      </c>
      <c r="M20" s="79">
        <v>705.01</v>
      </c>
      <c r="N20" s="79">
        <f>O20+T20+S20</f>
        <v>34154.275999999998</v>
      </c>
      <c r="O20" s="79">
        <f>Q20+R20</f>
        <v>16939.973000000002</v>
      </c>
      <c r="P20" s="79">
        <v>0</v>
      </c>
      <c r="Q20" s="79">
        <v>16766.198</v>
      </c>
      <c r="R20" s="79">
        <v>173.77500000000001</v>
      </c>
      <c r="S20" s="79">
        <v>1672.8230000000001</v>
      </c>
      <c r="T20" s="79">
        <v>15541.48</v>
      </c>
      <c r="U20" s="141">
        <v>0</v>
      </c>
    </row>
    <row r="21" spans="1:21" s="2" customFormat="1" ht="21" customHeight="1" thickBot="1" x14ac:dyDescent="0.3">
      <c r="A21" s="39" t="s">
        <v>4</v>
      </c>
      <c r="B21" s="78">
        <v>17</v>
      </c>
      <c r="C21" s="80">
        <f>18234+7573.9</f>
        <v>25807.9</v>
      </c>
      <c r="D21" s="81">
        <v>559</v>
      </c>
      <c r="E21" s="82">
        <f>(C21-D21)</f>
        <v>25248.9</v>
      </c>
      <c r="F21" s="118">
        <v>0</v>
      </c>
      <c r="G21" s="140">
        <v>17</v>
      </c>
      <c r="H21" s="80">
        <f>SUM(I21:K21)</f>
        <v>25808.2</v>
      </c>
      <c r="I21" s="83">
        <v>559.5</v>
      </c>
      <c r="J21" s="80">
        <v>25248.7</v>
      </c>
      <c r="K21" s="142">
        <v>0</v>
      </c>
      <c r="L21" s="78">
        <v>17</v>
      </c>
      <c r="M21" s="187">
        <v>574.5</v>
      </c>
      <c r="N21" s="80">
        <f>O21</f>
        <v>25808.2</v>
      </c>
      <c r="O21" s="80">
        <f>P21+Q21</f>
        <v>25808.2</v>
      </c>
      <c r="P21" s="187">
        <v>559.5</v>
      </c>
      <c r="Q21" s="80">
        <v>25248.7</v>
      </c>
      <c r="R21" s="81">
        <v>0</v>
      </c>
      <c r="S21" s="81">
        <v>0</v>
      </c>
      <c r="T21" s="81">
        <v>0</v>
      </c>
      <c r="U21" s="142">
        <v>0</v>
      </c>
    </row>
    <row r="22" spans="1:21" ht="30.75" customHeight="1" thickBot="1" x14ac:dyDescent="0.3">
      <c r="A22" s="39" t="s">
        <v>40</v>
      </c>
      <c r="B22" s="84">
        <f t="shared" ref="B22:J22" si="8">B7+B8+B9+B14+B17+B20+B21</f>
        <v>429</v>
      </c>
      <c r="C22" s="85">
        <f t="shared" si="8"/>
        <v>512329.86000000004</v>
      </c>
      <c r="D22" s="85">
        <f t="shared" si="8"/>
        <v>38752</v>
      </c>
      <c r="E22" s="85">
        <f t="shared" si="8"/>
        <v>471847.86000000004</v>
      </c>
      <c r="F22" s="119">
        <f t="shared" si="8"/>
        <v>1730</v>
      </c>
      <c r="G22" s="143">
        <f t="shared" si="8"/>
        <v>75</v>
      </c>
      <c r="H22" s="85">
        <f t="shared" si="8"/>
        <v>128430.00099999999</v>
      </c>
      <c r="I22" s="85">
        <f>I7+I8+I9+I14+I17+I20+I21</f>
        <v>13982.748</v>
      </c>
      <c r="J22" s="85">
        <f t="shared" si="8"/>
        <v>113781.99999999999</v>
      </c>
      <c r="K22" s="182">
        <f>K7+K8+K9+K14+K17+K20+K21</f>
        <v>665.25299999999993</v>
      </c>
      <c r="L22" s="84">
        <f>L7+L8+L9+L14+L17+L20+L21</f>
        <v>81</v>
      </c>
      <c r="M22" s="84">
        <f t="shared" ref="M22:U22" si="9">M7+M8+M9+M14+M17+M20+M21</f>
        <v>4048.2700000000004</v>
      </c>
      <c r="N22" s="84">
        <f t="shared" si="9"/>
        <v>175812.79800000001</v>
      </c>
      <c r="O22" s="84">
        <f t="shared" si="9"/>
        <v>128013.72499999999</v>
      </c>
      <c r="P22" s="84">
        <f t="shared" si="9"/>
        <v>12713.281999999999</v>
      </c>
      <c r="Q22" s="84">
        <f t="shared" si="9"/>
        <v>114699.508</v>
      </c>
      <c r="R22" s="84">
        <f t="shared" si="9"/>
        <v>600.93499999999995</v>
      </c>
      <c r="S22" s="84">
        <f t="shared" si="9"/>
        <v>26142.501</v>
      </c>
      <c r="T22" s="84">
        <f t="shared" si="9"/>
        <v>19282.871999999999</v>
      </c>
      <c r="U22" s="144">
        <f t="shared" si="9"/>
        <v>2373.6999999999998</v>
      </c>
    </row>
    <row r="23" spans="1:21" s="2" customFormat="1" ht="23.25" customHeight="1" thickBot="1" x14ac:dyDescent="0.3">
      <c r="A23" s="40" t="s">
        <v>27</v>
      </c>
      <c r="B23" s="86">
        <v>0</v>
      </c>
      <c r="C23" s="87">
        <v>0</v>
      </c>
      <c r="D23" s="88">
        <v>0</v>
      </c>
      <c r="E23" s="89">
        <v>0</v>
      </c>
      <c r="F23" s="120">
        <v>0</v>
      </c>
      <c r="G23" s="183">
        <v>0</v>
      </c>
      <c r="H23" s="184">
        <v>0</v>
      </c>
      <c r="I23" s="185">
        <v>0</v>
      </c>
      <c r="J23" s="184">
        <v>0</v>
      </c>
      <c r="K23" s="186">
        <v>0</v>
      </c>
      <c r="L23" s="86">
        <v>0</v>
      </c>
      <c r="M23" s="110">
        <v>0</v>
      </c>
      <c r="N23" s="87">
        <v>0</v>
      </c>
      <c r="O23" s="87">
        <v>0</v>
      </c>
      <c r="P23" s="88">
        <v>0</v>
      </c>
      <c r="Q23" s="87">
        <v>0</v>
      </c>
      <c r="R23" s="88">
        <v>0</v>
      </c>
      <c r="S23" s="88">
        <v>0</v>
      </c>
      <c r="T23" s="88">
        <v>0</v>
      </c>
      <c r="U23" s="145">
        <v>0</v>
      </c>
    </row>
    <row r="24" spans="1:21" ht="17.25" customHeight="1" thickTop="1" thickBot="1" x14ac:dyDescent="0.3">
      <c r="A24" s="41" t="s">
        <v>38</v>
      </c>
      <c r="B24" s="90">
        <f>SUM(B22:B23)</f>
        <v>429</v>
      </c>
      <c r="C24" s="91">
        <f t="shared" ref="C24:U24" si="10">SUM(C22:C23)</f>
        <v>512329.86000000004</v>
      </c>
      <c r="D24" s="91">
        <f t="shared" si="10"/>
        <v>38752</v>
      </c>
      <c r="E24" s="91">
        <f t="shared" si="10"/>
        <v>471847.86000000004</v>
      </c>
      <c r="F24" s="92">
        <f t="shared" si="10"/>
        <v>1730</v>
      </c>
      <c r="G24" s="159">
        <f t="shared" si="10"/>
        <v>75</v>
      </c>
      <c r="H24" s="160">
        <f t="shared" si="10"/>
        <v>128430.00099999999</v>
      </c>
      <c r="I24" s="160">
        <f>SUM(I22:I23)</f>
        <v>13982.748</v>
      </c>
      <c r="J24" s="160">
        <f t="shared" si="10"/>
        <v>113781.99999999999</v>
      </c>
      <c r="K24" s="161">
        <f t="shared" si="10"/>
        <v>665.25299999999993</v>
      </c>
      <c r="L24" s="146">
        <f>SUM(L22:L23)</f>
        <v>81</v>
      </c>
      <c r="M24" s="147">
        <f>SUM(M22:M23)</f>
        <v>4048.2700000000004</v>
      </c>
      <c r="N24" s="148">
        <f t="shared" si="10"/>
        <v>175812.79800000001</v>
      </c>
      <c r="O24" s="148">
        <f t="shared" si="10"/>
        <v>128013.72499999999</v>
      </c>
      <c r="P24" s="148">
        <f t="shared" si="10"/>
        <v>12713.281999999999</v>
      </c>
      <c r="Q24" s="148">
        <f t="shared" si="10"/>
        <v>114699.508</v>
      </c>
      <c r="R24" s="148">
        <f t="shared" si="10"/>
        <v>600.93499999999995</v>
      </c>
      <c r="S24" s="148">
        <f t="shared" si="10"/>
        <v>26142.501</v>
      </c>
      <c r="T24" s="148">
        <f t="shared" si="10"/>
        <v>19282.871999999999</v>
      </c>
      <c r="U24" s="149">
        <f t="shared" si="10"/>
        <v>2373.6999999999998</v>
      </c>
    </row>
    <row r="25" spans="1:21" ht="14.25" customHeight="1" thickTop="1" x14ac:dyDescent="0.25">
      <c r="A25" s="24"/>
    </row>
    <row r="26" spans="1:21" s="29" customFormat="1" ht="23.25" customHeight="1" x14ac:dyDescent="0.3">
      <c r="A26" s="25"/>
      <c r="B26" s="196" t="s">
        <v>22</v>
      </c>
      <c r="C26" s="196"/>
      <c r="D26" s="196"/>
      <c r="E26" s="26"/>
      <c r="F26" s="27"/>
      <c r="G26" s="26"/>
      <c r="H26" s="26"/>
      <c r="I26" s="196"/>
      <c r="J26" s="196"/>
      <c r="K26" s="26"/>
      <c r="L26" s="26"/>
      <c r="M26" s="26"/>
      <c r="N26" s="196" t="s">
        <v>42</v>
      </c>
      <c r="O26" s="196"/>
      <c r="P26" s="28">
        <v>9</v>
      </c>
      <c r="Q26" s="69" t="s">
        <v>44</v>
      </c>
      <c r="R26" s="28" t="s">
        <v>45</v>
      </c>
      <c r="S26" s="25"/>
    </row>
    <row r="27" spans="1:21" s="30" customFormat="1" ht="15.75" x14ac:dyDescent="0.25">
      <c r="A27" s="3"/>
      <c r="B27" s="227" t="s">
        <v>41</v>
      </c>
      <c r="C27" s="227"/>
      <c r="D27" s="227"/>
      <c r="E27" s="227"/>
      <c r="F27" s="227"/>
      <c r="G27" s="227"/>
      <c r="H27" s="4"/>
      <c r="I27" s="197" t="s">
        <v>37</v>
      </c>
      <c r="J27" s="197"/>
      <c r="K27" s="31"/>
      <c r="L27" s="31"/>
      <c r="M27" s="31"/>
      <c r="N27" s="225" t="s">
        <v>23</v>
      </c>
      <c r="O27" s="225"/>
      <c r="P27" s="5" t="s">
        <v>21</v>
      </c>
      <c r="Q27" s="5"/>
      <c r="R27" s="5"/>
      <c r="S27" s="3"/>
    </row>
    <row r="28" spans="1:21" s="30" customFormat="1" ht="28.5" customHeight="1" x14ac:dyDescent="0.25"/>
    <row r="29" spans="1:21" s="29" customFormat="1" ht="24.75" customHeight="1" x14ac:dyDescent="0.3">
      <c r="B29" s="216" t="s">
        <v>24</v>
      </c>
      <c r="C29" s="216"/>
      <c r="D29" s="216"/>
      <c r="E29" s="216"/>
      <c r="F29" s="216"/>
      <c r="G29" s="216"/>
      <c r="I29" s="196"/>
      <c r="J29" s="196"/>
      <c r="N29" s="226" t="s">
        <v>25</v>
      </c>
      <c r="O29" s="226"/>
      <c r="P29" s="28">
        <v>9</v>
      </c>
      <c r="Q29" s="69" t="s">
        <v>44</v>
      </c>
      <c r="R29" s="28" t="s">
        <v>45</v>
      </c>
      <c r="S29" s="25"/>
    </row>
    <row r="30" spans="1:21" s="30" customFormat="1" ht="18.75" x14ac:dyDescent="0.25">
      <c r="A30" s="29"/>
      <c r="B30" s="29"/>
      <c r="C30" s="29"/>
      <c r="D30" s="29"/>
      <c r="E30" s="29"/>
      <c r="F30" s="29"/>
      <c r="G30" s="29"/>
      <c r="H30" s="29"/>
      <c r="I30" s="197" t="s">
        <v>37</v>
      </c>
      <c r="J30" s="197"/>
      <c r="K30" s="29"/>
      <c r="L30" s="29"/>
      <c r="M30" s="29"/>
      <c r="N30" s="195" t="s">
        <v>23</v>
      </c>
      <c r="O30" s="195"/>
      <c r="P30" s="29"/>
      <c r="Q30" s="29"/>
      <c r="R30" s="29"/>
    </row>
    <row r="31" spans="1:21" s="30" customFormat="1" ht="15.75" x14ac:dyDescent="0.25"/>
    <row r="32" spans="1:21" s="30" customFormat="1" ht="15.75" x14ac:dyDescent="0.25"/>
  </sheetData>
  <mergeCells count="34">
    <mergeCell ref="B29:G29"/>
    <mergeCell ref="N26:O26"/>
    <mergeCell ref="L2:U2"/>
    <mergeCell ref="B2:F2"/>
    <mergeCell ref="P4:R4"/>
    <mergeCell ref="O3:R3"/>
    <mergeCell ref="G3:G5"/>
    <mergeCell ref="D3:F3"/>
    <mergeCell ref="I3:K3"/>
    <mergeCell ref="F4:F5"/>
    <mergeCell ref="N27:O27"/>
    <mergeCell ref="N29:O29"/>
    <mergeCell ref="B27:G27"/>
    <mergeCell ref="B26:D26"/>
    <mergeCell ref="A1:U1"/>
    <mergeCell ref="H3:H5"/>
    <mergeCell ref="I4:I5"/>
    <mergeCell ref="J4:J5"/>
    <mergeCell ref="K4:K5"/>
    <mergeCell ref="L3:N4"/>
    <mergeCell ref="O4:O5"/>
    <mergeCell ref="S3:U3"/>
    <mergeCell ref="S4:U4"/>
    <mergeCell ref="A2:A5"/>
    <mergeCell ref="B3:B5"/>
    <mergeCell ref="C3:C5"/>
    <mergeCell ref="D4:D5"/>
    <mergeCell ref="E4:E5"/>
    <mergeCell ref="G2:K2"/>
    <mergeCell ref="N30:O30"/>
    <mergeCell ref="I26:J26"/>
    <mergeCell ref="I29:J29"/>
    <mergeCell ref="I27:J27"/>
    <mergeCell ref="I30:J30"/>
  </mergeCells>
  <pageMargins left="0.25" right="0.25" top="0.75" bottom="0.75" header="0.3" footer="0.3"/>
  <pageSetup paperSize="9" scale="63" fitToHeight="0" orientation="landscape" r:id="rId1"/>
  <ignoredErrors>
    <ignoredError sqref="O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specjil</dc:creator>
  <cp:lastModifiedBy>specjil</cp:lastModifiedBy>
  <cp:lastPrinted>2017-04-13T14:04:38Z</cp:lastPrinted>
  <dcterms:created xsi:type="dcterms:W3CDTF">2014-11-05T12:55:36Z</dcterms:created>
  <dcterms:modified xsi:type="dcterms:W3CDTF">2018-01-18T14:32:41Z</dcterms:modified>
</cp:coreProperties>
</file>