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0" yWindow="-210" windowWidth="25605" windowHeight="86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N10" i="1" l="1"/>
  <c r="R20" i="1" l="1"/>
  <c r="Q20" i="1"/>
  <c r="O20" i="1" s="1"/>
  <c r="N20" i="1" s="1"/>
  <c r="O15" i="1" l="1"/>
  <c r="M9" i="1"/>
  <c r="N9" i="1"/>
  <c r="P9" i="1"/>
  <c r="Q9" i="1"/>
  <c r="R9" i="1"/>
  <c r="S9" i="1"/>
  <c r="T9" i="1"/>
  <c r="U9" i="1"/>
  <c r="L9" i="1"/>
  <c r="O10" i="1"/>
  <c r="O9" i="1" s="1"/>
  <c r="O21" i="1" l="1"/>
  <c r="I17" i="1" l="1"/>
  <c r="J17" i="1"/>
  <c r="K17" i="1"/>
  <c r="G17" i="1"/>
  <c r="H18" i="1"/>
  <c r="H19" i="1"/>
  <c r="H17" i="1" s="1"/>
  <c r="G14" i="1" l="1"/>
  <c r="G22" i="1" s="1"/>
  <c r="G24" i="1" s="1"/>
  <c r="H16" i="1" l="1"/>
  <c r="H15" i="1"/>
  <c r="I14" i="1"/>
  <c r="J14" i="1"/>
  <c r="K14" i="1"/>
  <c r="H14" i="1" l="1"/>
  <c r="R17" i="1" l="1"/>
  <c r="S17" i="1"/>
  <c r="T17" i="1"/>
  <c r="U17" i="1"/>
  <c r="M17" i="1"/>
  <c r="L17" i="1"/>
  <c r="C23" i="1" l="1"/>
  <c r="C21" i="1"/>
  <c r="U14" i="1"/>
  <c r="U22" i="1" s="1"/>
  <c r="P14" i="1"/>
  <c r="Q14" i="1"/>
  <c r="R14" i="1"/>
  <c r="R24" i="1" s="1"/>
  <c r="S14" i="1"/>
  <c r="S22" i="1" s="1"/>
  <c r="T14" i="1"/>
  <c r="T22" i="1" s="1"/>
  <c r="N14" i="1"/>
  <c r="M14" i="1"/>
  <c r="M22" i="1" s="1"/>
  <c r="L14" i="1"/>
  <c r="L24" i="1" s="1"/>
  <c r="O16" i="1"/>
  <c r="O14" i="1" s="1"/>
  <c r="U24" i="1" l="1"/>
  <c r="T24" i="1"/>
  <c r="R22" i="1"/>
  <c r="M24" i="1"/>
  <c r="L22" i="1"/>
  <c r="S24" i="1"/>
  <c r="C20" i="1"/>
  <c r="C18" i="1"/>
  <c r="D17" i="1"/>
  <c r="B17" i="1"/>
  <c r="F14" i="1"/>
  <c r="E14" i="1"/>
  <c r="D14" i="1"/>
  <c r="C14" i="1"/>
  <c r="B14" i="1"/>
  <c r="F9" i="1"/>
  <c r="E9" i="1"/>
  <c r="D9" i="1"/>
  <c r="C9" i="1"/>
  <c r="B9" i="1"/>
  <c r="B22" i="1" l="1"/>
  <c r="B24" i="1" s="1"/>
  <c r="D22" i="1"/>
  <c r="D24" i="1" s="1"/>
  <c r="F22" i="1"/>
  <c r="F24" i="1" s="1"/>
  <c r="J9" i="1"/>
  <c r="I22" i="1" l="1"/>
  <c r="I24" i="1" s="1"/>
  <c r="K9" i="1" l="1"/>
  <c r="K22" i="1" l="1"/>
  <c r="H11" i="1"/>
  <c r="H12" i="1"/>
  <c r="H13" i="1"/>
  <c r="H8" i="1"/>
  <c r="J22" i="1" l="1"/>
  <c r="J24" i="1" s="1"/>
  <c r="K24" i="1"/>
  <c r="H22" i="1" l="1"/>
  <c r="H24" i="1" s="1"/>
  <c r="C17" i="1"/>
  <c r="E19" i="1"/>
  <c r="E17" i="1" s="1"/>
  <c r="E22" i="1" s="1"/>
  <c r="C22" i="1" l="1"/>
  <c r="E24" i="1"/>
  <c r="C24" i="1" s="1"/>
  <c r="Q17" i="1" l="1"/>
  <c r="Q24" i="1" s="1"/>
  <c r="P17" i="1"/>
  <c r="P24" i="1" s="1"/>
  <c r="O19" i="1"/>
  <c r="O17" i="1" l="1"/>
  <c r="O24" i="1" s="1"/>
  <c r="N19" i="1"/>
  <c r="N17" i="1" s="1"/>
  <c r="O22" i="1"/>
  <c r="Q22" i="1"/>
  <c r="P22" i="1"/>
  <c r="N24" i="1" l="1"/>
  <c r="N22" i="1"/>
</calcChain>
</file>

<file path=xl/sharedStrings.xml><?xml version="1.0" encoding="utf-8"?>
<sst xmlns="http://schemas.openxmlformats.org/spreadsheetml/2006/main" count="70" uniqueCount="48">
  <si>
    <t>Наименование программы</t>
  </si>
  <si>
    <t>Областной бюджет</t>
  </si>
  <si>
    <t>По Указу Президента РФ от 05 мая 2008г. №714 «Об обеспечении  жильем ветеранов ВОВ 1941-1945 гг.»</t>
  </si>
  <si>
    <t>Подпрограмма «Молодые семьи и молодые специалисты»</t>
  </si>
  <si>
    <t>Дети-сироты</t>
  </si>
  <si>
    <t>Внебюджетные средства</t>
  </si>
  <si>
    <t>Федеральный бюджет</t>
  </si>
  <si>
    <t>кв.м</t>
  </si>
  <si>
    <t>Бюджетные средства</t>
  </si>
  <si>
    <t>Всего семей</t>
  </si>
  <si>
    <t>Всего, тыс. рублей</t>
  </si>
  <si>
    <t>Местный бюджет</t>
  </si>
  <si>
    <t xml:space="preserve">Приобрели жилую площадь  </t>
  </si>
  <si>
    <t>Средства ипотечного кредита</t>
  </si>
  <si>
    <t>Средства работодателей</t>
  </si>
  <si>
    <t>Северяне</t>
  </si>
  <si>
    <t>Уволенные с военной службы</t>
  </si>
  <si>
    <t>ЧАЭС</t>
  </si>
  <si>
    <t>В том числе, тыс.руб.</t>
  </si>
  <si>
    <t xml:space="preserve">ФЦП Устойчивое развитие сельских территорий на 2014 -2017 годы и на период до 2020 года» - всего </t>
  </si>
  <si>
    <t>Молодые семьи - Всего по фед. и рег. Программам, всего:</t>
  </si>
  <si>
    <t xml:space="preserve"> </t>
  </si>
  <si>
    <t>Главный специалист</t>
  </si>
  <si>
    <t>(расшифровка подписи)</t>
  </si>
  <si>
    <t xml:space="preserve">Начальник отдела по жилищной политике </t>
  </si>
  <si>
    <t>В.Л. Боброва</t>
  </si>
  <si>
    <t>Подпрограмма «Жилье для молодежи»</t>
  </si>
  <si>
    <t>Кап. Ремонт</t>
  </si>
  <si>
    <t>Подпрограмма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2015-2020 годы (уволенные с в/службы, вынужд. переселенцы, ЧАЭС, северяне)</t>
  </si>
  <si>
    <t>в том числе:
Вынужденные переселенцы</t>
  </si>
  <si>
    <t>в том числе
Подпрограмма «Граждане, проживающие в сельской местности»</t>
  </si>
  <si>
    <t>Подпрограмма «Поддержка граждан нуждающихся в улучшении жилищных условий на основе принципов ипотечного кредитования в Ленинградской области» государственной программы ЛО «Обеспечение качественным жильем граждан на территории ЛО»</t>
  </si>
  <si>
    <t>Обеспечение жилыми помещениями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вставших на учет в органах местного самоуправления до 1 января 2005 года</t>
  </si>
  <si>
    <t>(подпись)</t>
  </si>
  <si>
    <t>ИТОГО:</t>
  </si>
  <si>
    <t>Собст. средства граждан</t>
  </si>
  <si>
    <t>ВСЕГО
 по программам:</t>
  </si>
  <si>
    <t>(должность лица, сформировавшего таблицу)</t>
  </si>
  <si>
    <t>Т.А. Морозова</t>
  </si>
  <si>
    <t>2018 года</t>
  </si>
  <si>
    <t>Объем реализованных в 2018 году средств (согласно заключенных договоров купли – продажи или договоров долевого участия)</t>
  </si>
  <si>
    <t>Объем выделенных в 2018 году денежных средств (согласно распоряжений Правительства ЛО)</t>
  </si>
  <si>
    <t>Объем запланированных на 2018 год денежных средств (согласно поданных заявок)</t>
  </si>
  <si>
    <t>в том числе:
основное мероприятие «Обеспечение жильем молодых семей»</t>
  </si>
  <si>
    <t>декабря</t>
  </si>
  <si>
    <t>ОТЧЕТ 
по реализации жилищных программ в муниципальном образовании Приозерский муниципальный район Ленинградской области
на 01.01.2019 г.</t>
  </si>
  <si>
    <t>Ведущий специалист</t>
  </si>
  <si>
    <t>Е.М. Майстренко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</si>
</sst>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#,##0.0_р_."/>
    <numFmt numFmtId="166" formatCode="0.0"/>
    <numFmt numFmtId="167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Fill="1"/>
    <xf numFmtId="0" fontId="1" fillId="0" borderId="0" xfId="0" applyNumberFormat="1" applyFont="1"/>
    <xf numFmtId="0" fontId="1" fillId="0" borderId="0" xfId="0" applyFont="1" applyAlignment="1">
      <alignment vertical="top"/>
    </xf>
    <xf numFmtId="164" fontId="3" fillId="2" borderId="18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6" fontId="1" fillId="2" borderId="22" xfId="0" applyNumberFormat="1" applyFont="1" applyFill="1" applyBorder="1" applyAlignment="1">
      <alignment horizontal="center" vertical="center" wrapText="1"/>
    </xf>
    <xf numFmtId="165" fontId="1" fillId="2" borderId="22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66" fontId="1" fillId="2" borderId="25" xfId="0" applyNumberFormat="1" applyFont="1" applyFill="1" applyBorder="1" applyAlignment="1">
      <alignment horizontal="center" vertical="center" wrapText="1"/>
    </xf>
    <xf numFmtId="165" fontId="1" fillId="2" borderId="25" xfId="0" applyNumberFormat="1" applyFont="1" applyFill="1" applyBorder="1" applyAlignment="1">
      <alignment horizontal="center" vertical="center" wrapText="1"/>
    </xf>
    <xf numFmtId="165" fontId="1" fillId="2" borderId="2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zoomScale="90" zoomScaleNormal="90" workbookViewId="0">
      <pane ySplit="5" topLeftCell="A10" activePane="bottomLeft" state="frozen"/>
      <selection pane="bottomLeft" sqref="A1:U32"/>
    </sheetView>
  </sheetViews>
  <sheetFormatPr defaultRowHeight="12.75" x14ac:dyDescent="0.25"/>
  <cols>
    <col min="1" max="1" width="34.7109375" style="7" customWidth="1"/>
    <col min="2" max="2" width="7" style="7" customWidth="1"/>
    <col min="3" max="3" width="11.7109375" style="7" customWidth="1"/>
    <col min="4" max="4" width="13" style="7" customWidth="1"/>
    <col min="5" max="5" width="11.7109375" style="7" customWidth="1"/>
    <col min="6" max="6" width="10" style="7" customWidth="1"/>
    <col min="7" max="7" width="6.42578125" style="7" customWidth="1"/>
    <col min="8" max="8" width="10" style="7" customWidth="1"/>
    <col min="9" max="9" width="13.5703125" style="7" customWidth="1"/>
    <col min="10" max="10" width="10.5703125" style="7" customWidth="1"/>
    <col min="11" max="11" width="11.28515625" style="7" customWidth="1"/>
    <col min="12" max="12" width="6.42578125" style="7" customWidth="1"/>
    <col min="13" max="13" width="8.42578125" style="7" customWidth="1"/>
    <col min="14" max="14" width="10.28515625" style="7" customWidth="1"/>
    <col min="15" max="16" width="9.5703125" style="7" customWidth="1"/>
    <col min="17" max="17" width="10.140625" style="7" customWidth="1"/>
    <col min="18" max="19" width="9" style="7" customWidth="1"/>
    <col min="20" max="20" width="8.7109375" style="7" customWidth="1"/>
    <col min="21" max="21" width="9.85546875" style="7" customWidth="1"/>
    <col min="22" max="16384" width="9.140625" style="7"/>
  </cols>
  <sheetData>
    <row r="1" spans="1:22" ht="39.75" customHeight="1" thickTop="1" thickBot="1" x14ac:dyDescent="0.3">
      <c r="A1" s="84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</row>
    <row r="2" spans="1:22" ht="26.25" customHeight="1" x14ac:dyDescent="0.25">
      <c r="A2" s="89" t="s">
        <v>0</v>
      </c>
      <c r="B2" s="76" t="s">
        <v>42</v>
      </c>
      <c r="C2" s="77"/>
      <c r="D2" s="77"/>
      <c r="E2" s="77"/>
      <c r="F2" s="78"/>
      <c r="G2" s="76" t="s">
        <v>41</v>
      </c>
      <c r="H2" s="77"/>
      <c r="I2" s="77"/>
      <c r="J2" s="77"/>
      <c r="K2" s="91"/>
      <c r="L2" s="76" t="s">
        <v>40</v>
      </c>
      <c r="M2" s="77"/>
      <c r="N2" s="77"/>
      <c r="O2" s="77"/>
      <c r="P2" s="77"/>
      <c r="Q2" s="77"/>
      <c r="R2" s="77"/>
      <c r="S2" s="77"/>
      <c r="T2" s="77"/>
      <c r="U2" s="78"/>
    </row>
    <row r="3" spans="1:22" ht="12.75" customHeight="1" x14ac:dyDescent="0.25">
      <c r="A3" s="90"/>
      <c r="B3" s="80" t="s">
        <v>9</v>
      </c>
      <c r="C3" s="79" t="s">
        <v>10</v>
      </c>
      <c r="D3" s="79" t="s">
        <v>18</v>
      </c>
      <c r="E3" s="79"/>
      <c r="F3" s="81"/>
      <c r="G3" s="80" t="s">
        <v>9</v>
      </c>
      <c r="H3" s="79" t="s">
        <v>10</v>
      </c>
      <c r="I3" s="79" t="s">
        <v>18</v>
      </c>
      <c r="J3" s="79"/>
      <c r="K3" s="82"/>
      <c r="L3" s="87" t="s">
        <v>12</v>
      </c>
      <c r="M3" s="88"/>
      <c r="N3" s="88"/>
      <c r="O3" s="79" t="s">
        <v>8</v>
      </c>
      <c r="P3" s="79"/>
      <c r="Q3" s="79"/>
      <c r="R3" s="79"/>
      <c r="S3" s="79" t="s">
        <v>5</v>
      </c>
      <c r="T3" s="79"/>
      <c r="U3" s="81"/>
    </row>
    <row r="4" spans="1:22" ht="13.5" customHeight="1" x14ac:dyDescent="0.25">
      <c r="A4" s="90"/>
      <c r="B4" s="80"/>
      <c r="C4" s="79"/>
      <c r="D4" s="79" t="s">
        <v>6</v>
      </c>
      <c r="E4" s="79" t="s">
        <v>1</v>
      </c>
      <c r="F4" s="81" t="s">
        <v>11</v>
      </c>
      <c r="G4" s="80"/>
      <c r="H4" s="79"/>
      <c r="I4" s="79" t="s">
        <v>6</v>
      </c>
      <c r="J4" s="79" t="s">
        <v>1</v>
      </c>
      <c r="K4" s="82" t="s">
        <v>11</v>
      </c>
      <c r="L4" s="87"/>
      <c r="M4" s="88"/>
      <c r="N4" s="88"/>
      <c r="O4" s="79" t="s">
        <v>10</v>
      </c>
      <c r="P4" s="79" t="s">
        <v>18</v>
      </c>
      <c r="Q4" s="79"/>
      <c r="R4" s="79"/>
      <c r="S4" s="79" t="s">
        <v>18</v>
      </c>
      <c r="T4" s="79"/>
      <c r="U4" s="81"/>
    </row>
    <row r="5" spans="1:22" ht="49.5" customHeight="1" x14ac:dyDescent="0.25">
      <c r="A5" s="90"/>
      <c r="B5" s="80"/>
      <c r="C5" s="79"/>
      <c r="D5" s="79"/>
      <c r="E5" s="79"/>
      <c r="F5" s="81"/>
      <c r="G5" s="80"/>
      <c r="H5" s="79"/>
      <c r="I5" s="79"/>
      <c r="J5" s="79"/>
      <c r="K5" s="82"/>
      <c r="L5" s="53" t="s">
        <v>9</v>
      </c>
      <c r="M5" s="52" t="s">
        <v>7</v>
      </c>
      <c r="N5" s="52" t="s">
        <v>10</v>
      </c>
      <c r="O5" s="79"/>
      <c r="P5" s="52" t="s">
        <v>6</v>
      </c>
      <c r="Q5" s="52" t="s">
        <v>1</v>
      </c>
      <c r="R5" s="52" t="s">
        <v>11</v>
      </c>
      <c r="S5" s="52" t="s">
        <v>35</v>
      </c>
      <c r="T5" s="52" t="s">
        <v>13</v>
      </c>
      <c r="U5" s="54" t="s">
        <v>14</v>
      </c>
    </row>
    <row r="6" spans="1:22" x14ac:dyDescent="0.25">
      <c r="A6" s="3">
        <v>1</v>
      </c>
      <c r="B6" s="45">
        <v>2</v>
      </c>
      <c r="C6" s="43">
        <v>3</v>
      </c>
      <c r="D6" s="43">
        <v>4</v>
      </c>
      <c r="E6" s="43">
        <v>5</v>
      </c>
      <c r="F6" s="44">
        <v>6</v>
      </c>
      <c r="G6" s="2">
        <v>7</v>
      </c>
      <c r="H6" s="1">
        <v>8</v>
      </c>
      <c r="I6" s="1">
        <v>9</v>
      </c>
      <c r="J6" s="1">
        <v>10</v>
      </c>
      <c r="K6" s="65">
        <v>11</v>
      </c>
      <c r="L6" s="53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>
        <v>18</v>
      </c>
      <c r="S6" s="52">
        <v>19</v>
      </c>
      <c r="T6" s="52">
        <v>20</v>
      </c>
      <c r="U6" s="54">
        <v>21</v>
      </c>
    </row>
    <row r="7" spans="1:22" ht="114.75" customHeight="1" x14ac:dyDescent="0.25">
      <c r="A7" s="4" t="s">
        <v>32</v>
      </c>
      <c r="B7" s="8">
        <v>0</v>
      </c>
      <c r="C7" s="9">
        <v>0</v>
      </c>
      <c r="D7" s="9">
        <v>0</v>
      </c>
      <c r="E7" s="9">
        <v>0</v>
      </c>
      <c r="F7" s="10">
        <v>0</v>
      </c>
      <c r="G7" s="8">
        <v>0</v>
      </c>
      <c r="H7" s="9">
        <v>0</v>
      </c>
      <c r="I7" s="9">
        <v>0</v>
      </c>
      <c r="J7" s="9">
        <v>0</v>
      </c>
      <c r="K7" s="55">
        <v>0</v>
      </c>
      <c r="L7" s="8">
        <v>0</v>
      </c>
      <c r="M7" s="11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3">
        <v>0</v>
      </c>
    </row>
    <row r="8" spans="1:22" ht="39" customHeight="1" x14ac:dyDescent="0.25">
      <c r="A8" s="4" t="s">
        <v>2</v>
      </c>
      <c r="B8" s="8">
        <v>1</v>
      </c>
      <c r="C8" s="9">
        <v>1551.5640000000001</v>
      </c>
      <c r="D8" s="9">
        <v>1551.5640000000001</v>
      </c>
      <c r="E8" s="9">
        <v>0</v>
      </c>
      <c r="F8" s="10">
        <v>0</v>
      </c>
      <c r="G8" s="8">
        <v>0</v>
      </c>
      <c r="H8" s="9">
        <f t="shared" ref="H8:H13" si="0">I8+J8+K8</f>
        <v>0</v>
      </c>
      <c r="I8" s="9">
        <v>0</v>
      </c>
      <c r="J8" s="9">
        <v>0</v>
      </c>
      <c r="K8" s="55">
        <v>0</v>
      </c>
      <c r="L8" s="56">
        <v>0</v>
      </c>
      <c r="M8" s="57">
        <v>0</v>
      </c>
      <c r="N8" s="58">
        <v>0</v>
      </c>
      <c r="O8" s="58">
        <v>0</v>
      </c>
      <c r="P8" s="58">
        <v>0</v>
      </c>
      <c r="Q8" s="58">
        <v>0</v>
      </c>
      <c r="R8" s="59">
        <v>0</v>
      </c>
      <c r="S8" s="59">
        <v>0</v>
      </c>
      <c r="T8" s="59">
        <v>0</v>
      </c>
      <c r="U8" s="60">
        <v>0</v>
      </c>
    </row>
    <row r="9" spans="1:22" ht="101.25" customHeight="1" x14ac:dyDescent="0.25">
      <c r="A9" s="4" t="s">
        <v>28</v>
      </c>
      <c r="B9" s="8">
        <f>SUM(B10:B13)</f>
        <v>6</v>
      </c>
      <c r="C9" s="9">
        <f t="shared" ref="C9:F9" si="1">SUM(C10:C13)</f>
        <v>11354.4</v>
      </c>
      <c r="D9" s="9">
        <f t="shared" si="1"/>
        <v>11354.4</v>
      </c>
      <c r="E9" s="9">
        <f t="shared" si="1"/>
        <v>0</v>
      </c>
      <c r="F9" s="10">
        <f t="shared" si="1"/>
        <v>0</v>
      </c>
      <c r="G9" s="14">
        <v>3</v>
      </c>
      <c r="H9" s="9">
        <v>6812.64</v>
      </c>
      <c r="I9" s="9">
        <v>6812.64</v>
      </c>
      <c r="J9" s="9">
        <f>J10+J11+J12+J13</f>
        <v>0</v>
      </c>
      <c r="K9" s="55">
        <f t="shared" ref="K9" si="2">K10+K11+K12+K13</f>
        <v>0</v>
      </c>
      <c r="L9" s="15">
        <f>SUM(L10:L13)</f>
        <v>3</v>
      </c>
      <c r="M9" s="11">
        <f t="shared" ref="M9:U9" si="3">SUM(M10:M13)</f>
        <v>195.3</v>
      </c>
      <c r="N9" s="70">
        <f t="shared" si="3"/>
        <v>8865.0560000000005</v>
      </c>
      <c r="O9" s="70">
        <f t="shared" si="3"/>
        <v>6812.64</v>
      </c>
      <c r="P9" s="70">
        <f t="shared" si="3"/>
        <v>6812.64</v>
      </c>
      <c r="Q9" s="70">
        <f t="shared" si="3"/>
        <v>0</v>
      </c>
      <c r="R9" s="70">
        <f t="shared" si="3"/>
        <v>0</v>
      </c>
      <c r="S9" s="70">
        <f t="shared" si="3"/>
        <v>2052.4160000000002</v>
      </c>
      <c r="T9" s="70">
        <f t="shared" si="3"/>
        <v>0</v>
      </c>
      <c r="U9" s="71">
        <f t="shared" si="3"/>
        <v>0</v>
      </c>
    </row>
    <row r="10" spans="1:22" ht="25.5" x14ac:dyDescent="0.25">
      <c r="A10" s="4" t="s">
        <v>29</v>
      </c>
      <c r="B10" s="8">
        <v>5</v>
      </c>
      <c r="C10" s="9">
        <v>10105.415999999999</v>
      </c>
      <c r="D10" s="9">
        <v>10105.415999999999</v>
      </c>
      <c r="E10" s="9">
        <v>0</v>
      </c>
      <c r="F10" s="10">
        <v>0</v>
      </c>
      <c r="G10" s="14">
        <v>3</v>
      </c>
      <c r="H10" s="9">
        <v>6812.64</v>
      </c>
      <c r="I10" s="9">
        <v>6812.64</v>
      </c>
      <c r="J10" s="9">
        <v>0</v>
      </c>
      <c r="K10" s="55">
        <v>0</v>
      </c>
      <c r="L10" s="61">
        <v>3</v>
      </c>
      <c r="M10" s="62">
        <v>195.3</v>
      </c>
      <c r="N10" s="63">
        <f>P10+S10</f>
        <v>8865.0560000000005</v>
      </c>
      <c r="O10" s="63">
        <f>P10+Q10+R10</f>
        <v>6812.64</v>
      </c>
      <c r="P10" s="63">
        <v>6812.64</v>
      </c>
      <c r="Q10" s="63">
        <v>0</v>
      </c>
      <c r="R10" s="63">
        <v>0</v>
      </c>
      <c r="S10" s="63">
        <v>2052.4160000000002</v>
      </c>
      <c r="T10" s="63">
        <v>0</v>
      </c>
      <c r="U10" s="64">
        <v>0</v>
      </c>
    </row>
    <row r="11" spans="1:22" x14ac:dyDescent="0.25">
      <c r="A11" s="4" t="s">
        <v>15</v>
      </c>
      <c r="B11" s="8">
        <v>1</v>
      </c>
      <c r="C11" s="9">
        <v>1248.9839999999999</v>
      </c>
      <c r="D11" s="9">
        <v>1248.9839999999999</v>
      </c>
      <c r="E11" s="9">
        <v>0</v>
      </c>
      <c r="F11" s="10">
        <v>0</v>
      </c>
      <c r="G11" s="14">
        <v>0</v>
      </c>
      <c r="H11" s="9">
        <f t="shared" si="0"/>
        <v>0</v>
      </c>
      <c r="I11" s="9">
        <v>0</v>
      </c>
      <c r="J11" s="9">
        <v>0</v>
      </c>
      <c r="K11" s="55">
        <v>0</v>
      </c>
      <c r="L11" s="14">
        <v>0</v>
      </c>
      <c r="M11" s="16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10">
        <v>0</v>
      </c>
    </row>
    <row r="12" spans="1:22" x14ac:dyDescent="0.25">
      <c r="A12" s="4" t="s">
        <v>16</v>
      </c>
      <c r="B12" s="8">
        <v>0</v>
      </c>
      <c r="C12" s="9">
        <v>0</v>
      </c>
      <c r="D12" s="9">
        <v>0</v>
      </c>
      <c r="E12" s="9">
        <v>0</v>
      </c>
      <c r="F12" s="10">
        <v>0</v>
      </c>
      <c r="G12" s="14">
        <v>0</v>
      </c>
      <c r="H12" s="9">
        <f t="shared" si="0"/>
        <v>0</v>
      </c>
      <c r="I12" s="9">
        <v>0</v>
      </c>
      <c r="J12" s="9">
        <v>0</v>
      </c>
      <c r="K12" s="55">
        <v>0</v>
      </c>
      <c r="L12" s="14">
        <v>0</v>
      </c>
      <c r="M12" s="16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0">
        <v>0</v>
      </c>
    </row>
    <row r="13" spans="1:22" x14ac:dyDescent="0.25">
      <c r="A13" s="4" t="s">
        <v>17</v>
      </c>
      <c r="B13" s="8">
        <v>0</v>
      </c>
      <c r="C13" s="9">
        <v>0</v>
      </c>
      <c r="D13" s="9">
        <v>0</v>
      </c>
      <c r="E13" s="9">
        <v>0</v>
      </c>
      <c r="F13" s="10">
        <v>0</v>
      </c>
      <c r="G13" s="14">
        <v>0</v>
      </c>
      <c r="H13" s="9">
        <f t="shared" si="0"/>
        <v>0</v>
      </c>
      <c r="I13" s="9">
        <v>0</v>
      </c>
      <c r="J13" s="9">
        <v>0</v>
      </c>
      <c r="K13" s="55">
        <v>0</v>
      </c>
      <c r="L13" s="14">
        <v>0</v>
      </c>
      <c r="M13" s="16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0">
        <v>0</v>
      </c>
    </row>
    <row r="14" spans="1:22" ht="25.5" customHeight="1" x14ac:dyDescent="0.25">
      <c r="A14" s="4" t="s">
        <v>20</v>
      </c>
      <c r="B14" s="14">
        <f>SUM(B15:B16)</f>
        <v>235</v>
      </c>
      <c r="C14" s="9">
        <f t="shared" ref="C14:F14" si="4">SUM(C15:C16)</f>
        <v>316467.33720000001</v>
      </c>
      <c r="D14" s="9">
        <f t="shared" si="4"/>
        <v>3242.2652774819999</v>
      </c>
      <c r="E14" s="9">
        <f t="shared" si="4"/>
        <v>310060.39855051797</v>
      </c>
      <c r="F14" s="10">
        <f t="shared" si="4"/>
        <v>3164.6733719999997</v>
      </c>
      <c r="G14" s="41">
        <f t="shared" ref="G14:K14" si="5">SUM(G15:G16)</f>
        <v>13</v>
      </c>
      <c r="H14" s="9">
        <f t="shared" si="5"/>
        <v>21558.192000000003</v>
      </c>
      <c r="I14" s="42">
        <f t="shared" si="5"/>
        <v>1293.3644099999999</v>
      </c>
      <c r="J14" s="9">
        <f t="shared" si="5"/>
        <v>20035.07880816</v>
      </c>
      <c r="K14" s="42">
        <f t="shared" si="5"/>
        <v>229.74878183999999</v>
      </c>
      <c r="L14" s="8">
        <f>L15+L16</f>
        <v>17</v>
      </c>
      <c r="M14" s="16">
        <f>M15+M16</f>
        <v>924.59</v>
      </c>
      <c r="N14" s="9">
        <f>N15+N16</f>
        <v>39143.284</v>
      </c>
      <c r="O14" s="9">
        <f t="shared" ref="O14:T14" si="6">O15+O16</f>
        <v>26336.613799999999</v>
      </c>
      <c r="P14" s="9">
        <f t="shared" si="6"/>
        <v>1293.3643999999999</v>
      </c>
      <c r="Q14" s="9">
        <f t="shared" si="6"/>
        <v>24739.077799999999</v>
      </c>
      <c r="R14" s="9">
        <f t="shared" si="6"/>
        <v>304.17160000000001</v>
      </c>
      <c r="S14" s="9">
        <f t="shared" si="6"/>
        <v>7568.357</v>
      </c>
      <c r="T14" s="9">
        <f t="shared" si="6"/>
        <v>5238.3132000000005</v>
      </c>
      <c r="U14" s="10">
        <f>U15+U16</f>
        <v>0</v>
      </c>
    </row>
    <row r="15" spans="1:22" ht="36.75" customHeight="1" x14ac:dyDescent="0.25">
      <c r="A15" s="4" t="s">
        <v>43</v>
      </c>
      <c r="B15" s="8">
        <v>27</v>
      </c>
      <c r="C15" s="9">
        <v>36797.926200000002</v>
      </c>
      <c r="D15" s="9">
        <v>3242.2652774819999</v>
      </c>
      <c r="E15" s="9">
        <v>33187.681660517999</v>
      </c>
      <c r="F15" s="10">
        <v>367.97926200000001</v>
      </c>
      <c r="G15" s="14">
        <v>5</v>
      </c>
      <c r="H15" s="9">
        <f>I15+J15+K15</f>
        <v>7516.5378000000001</v>
      </c>
      <c r="I15" s="9">
        <v>1293.3644099999999</v>
      </c>
      <c r="J15" s="9">
        <v>6136.2615900000001</v>
      </c>
      <c r="K15" s="55">
        <v>86.911799999999999</v>
      </c>
      <c r="L15" s="8">
        <v>5</v>
      </c>
      <c r="M15" s="16">
        <v>310.5</v>
      </c>
      <c r="N15" s="9">
        <v>13634.59</v>
      </c>
      <c r="O15" s="9">
        <f>P15+Q15+R15</f>
        <v>7516.5378000000001</v>
      </c>
      <c r="P15" s="9">
        <v>1293.3643999999999</v>
      </c>
      <c r="Q15" s="9">
        <v>6136.2615900000001</v>
      </c>
      <c r="R15" s="9">
        <v>86.911810000000003</v>
      </c>
      <c r="S15" s="9">
        <v>2049.739</v>
      </c>
      <c r="T15" s="9">
        <v>4068.3132000000001</v>
      </c>
      <c r="U15" s="10">
        <v>0</v>
      </c>
    </row>
    <row r="16" spans="1:22" s="23" customFormat="1" ht="18.75" customHeight="1" x14ac:dyDescent="0.25">
      <c r="A16" s="4" t="s">
        <v>26</v>
      </c>
      <c r="B16" s="17">
        <v>208</v>
      </c>
      <c r="C16" s="18">
        <v>279669.41100000002</v>
      </c>
      <c r="D16" s="19">
        <v>0</v>
      </c>
      <c r="E16" s="18">
        <v>276872.71688999998</v>
      </c>
      <c r="F16" s="20">
        <v>2796.6941099999999</v>
      </c>
      <c r="G16" s="24">
        <v>8</v>
      </c>
      <c r="H16" s="12">
        <f>I16+J16+K16</f>
        <v>14041.654200000001</v>
      </c>
      <c r="I16" s="25">
        <v>0</v>
      </c>
      <c r="J16" s="25">
        <v>13898.81721816</v>
      </c>
      <c r="K16" s="66">
        <v>142.83698183999999</v>
      </c>
      <c r="L16" s="17">
        <v>12</v>
      </c>
      <c r="M16" s="21">
        <v>614.09</v>
      </c>
      <c r="N16" s="18">
        <v>25508.694</v>
      </c>
      <c r="O16" s="18">
        <f>P16+Q16+R16</f>
        <v>18820.076000000001</v>
      </c>
      <c r="P16" s="18">
        <v>0</v>
      </c>
      <c r="Q16" s="18">
        <v>18602.816210000001</v>
      </c>
      <c r="R16" s="18">
        <v>217.25979000000001</v>
      </c>
      <c r="S16" s="18">
        <v>5518.6180000000004</v>
      </c>
      <c r="T16" s="18">
        <v>1170</v>
      </c>
      <c r="U16" s="20">
        <v>0</v>
      </c>
      <c r="V16" s="22"/>
    </row>
    <row r="17" spans="1:21" s="23" customFormat="1" ht="38.25" customHeight="1" x14ac:dyDescent="0.25">
      <c r="A17" s="5" t="s">
        <v>19</v>
      </c>
      <c r="B17" s="24">
        <f>B18+B19</f>
        <v>129</v>
      </c>
      <c r="C17" s="25">
        <f>C18+C19</f>
        <v>198722.7769</v>
      </c>
      <c r="D17" s="25">
        <f t="shared" ref="D17:E17" si="7">D18+D19</f>
        <v>39744.554980000001</v>
      </c>
      <c r="E17" s="25">
        <f t="shared" si="7"/>
        <v>158978.22192000001</v>
      </c>
      <c r="F17" s="26">
        <v>0</v>
      </c>
      <c r="G17" s="46">
        <f>G18+G19</f>
        <v>36</v>
      </c>
      <c r="H17" s="47">
        <f t="shared" ref="H17:K17" si="8">H18+H19</f>
        <v>65539.684000000008</v>
      </c>
      <c r="I17" s="48">
        <f t="shared" si="8"/>
        <v>6167.8809999999994</v>
      </c>
      <c r="J17" s="47">
        <f t="shared" si="8"/>
        <v>59371.803</v>
      </c>
      <c r="K17" s="48">
        <f t="shared" si="8"/>
        <v>0</v>
      </c>
      <c r="L17" s="24">
        <f>L18+L19</f>
        <v>13</v>
      </c>
      <c r="M17" s="27">
        <f>M18+M19</f>
        <v>823.6</v>
      </c>
      <c r="N17" s="25">
        <f>N18+N19</f>
        <v>34482.025600000001</v>
      </c>
      <c r="O17" s="25">
        <f t="shared" ref="O17:U17" si="9">O18+O19</f>
        <v>29764.095300000001</v>
      </c>
      <c r="P17" s="25">
        <f t="shared" si="9"/>
        <v>5321.2037399999999</v>
      </c>
      <c r="Q17" s="25">
        <f t="shared" si="9"/>
        <v>24442.89156</v>
      </c>
      <c r="R17" s="25">
        <f t="shared" si="9"/>
        <v>0</v>
      </c>
      <c r="S17" s="25">
        <f t="shared" si="9"/>
        <v>4717.9303</v>
      </c>
      <c r="T17" s="25">
        <f t="shared" si="9"/>
        <v>0</v>
      </c>
      <c r="U17" s="26">
        <f t="shared" si="9"/>
        <v>0</v>
      </c>
    </row>
    <row r="18" spans="1:21" s="23" customFormat="1" ht="37.5" customHeight="1" x14ac:dyDescent="0.25">
      <c r="A18" s="5" t="s">
        <v>30</v>
      </c>
      <c r="B18" s="28">
        <v>90</v>
      </c>
      <c r="C18" s="25">
        <f>D18+E18</f>
        <v>137950.802</v>
      </c>
      <c r="D18" s="25">
        <v>27590.16</v>
      </c>
      <c r="E18" s="25">
        <v>110360.64200000001</v>
      </c>
      <c r="F18" s="29">
        <v>0</v>
      </c>
      <c r="G18" s="24">
        <v>15</v>
      </c>
      <c r="H18" s="25">
        <f>I18+J18+K18</f>
        <v>19868.13</v>
      </c>
      <c r="I18" s="25">
        <v>192.91300000000001</v>
      </c>
      <c r="J18" s="25">
        <v>19675.217000000001</v>
      </c>
      <c r="K18" s="66">
        <v>0</v>
      </c>
      <c r="L18" s="28">
        <v>2</v>
      </c>
      <c r="M18" s="27">
        <v>66.400000000000006</v>
      </c>
      <c r="N18" s="25">
        <v>2789.1984000000002</v>
      </c>
      <c r="O18" s="25">
        <v>1927.2329999999999</v>
      </c>
      <c r="P18" s="25">
        <v>0</v>
      </c>
      <c r="Q18" s="25">
        <v>1927.2329999999999</v>
      </c>
      <c r="R18" s="25">
        <v>0</v>
      </c>
      <c r="S18" s="25">
        <v>861.96540000000005</v>
      </c>
      <c r="T18" s="25">
        <v>0</v>
      </c>
      <c r="U18" s="26">
        <v>0</v>
      </c>
    </row>
    <row r="19" spans="1:21" s="23" customFormat="1" ht="24" customHeight="1" x14ac:dyDescent="0.25">
      <c r="A19" s="5" t="s">
        <v>3</v>
      </c>
      <c r="B19" s="28">
        <v>39</v>
      </c>
      <c r="C19" s="25">
        <v>60771.974900000001</v>
      </c>
      <c r="D19" s="25">
        <v>12154.394979999999</v>
      </c>
      <c r="E19" s="25">
        <f>C19-D19</f>
        <v>48617.579920000004</v>
      </c>
      <c r="F19" s="29">
        <v>0</v>
      </c>
      <c r="G19" s="24">
        <v>21</v>
      </c>
      <c r="H19" s="25">
        <f>I19+J19+K19</f>
        <v>45671.554000000004</v>
      </c>
      <c r="I19" s="25">
        <v>5974.9679999999998</v>
      </c>
      <c r="J19" s="25">
        <v>39696.586000000003</v>
      </c>
      <c r="K19" s="66">
        <v>0</v>
      </c>
      <c r="L19" s="28">
        <v>11</v>
      </c>
      <c r="M19" s="27">
        <v>757.2</v>
      </c>
      <c r="N19" s="25">
        <f>O19+S19</f>
        <v>31692.8272</v>
      </c>
      <c r="O19" s="25">
        <f>P19+Q19+R19</f>
        <v>27836.862300000001</v>
      </c>
      <c r="P19" s="25">
        <v>5321.2037399999999</v>
      </c>
      <c r="Q19" s="25">
        <v>22515.65856</v>
      </c>
      <c r="R19" s="25">
        <v>0</v>
      </c>
      <c r="S19" s="25">
        <v>3855.9648999999999</v>
      </c>
      <c r="T19" s="25">
        <v>0</v>
      </c>
      <c r="U19" s="26">
        <v>0</v>
      </c>
    </row>
    <row r="20" spans="1:21" s="23" customFormat="1" ht="92.25" customHeight="1" x14ac:dyDescent="0.25">
      <c r="A20" s="5" t="s">
        <v>31</v>
      </c>
      <c r="B20" s="17">
        <v>19</v>
      </c>
      <c r="C20" s="18">
        <f>SUM(D20:F20)</f>
        <v>22264.944</v>
      </c>
      <c r="D20" s="18">
        <v>0</v>
      </c>
      <c r="E20" s="18">
        <v>22042.294999999998</v>
      </c>
      <c r="F20" s="20">
        <v>222.649</v>
      </c>
      <c r="G20" s="17">
        <v>2</v>
      </c>
      <c r="H20" s="18">
        <f>J20+K20</f>
        <v>2482.5029999999997</v>
      </c>
      <c r="I20" s="18">
        <v>0</v>
      </c>
      <c r="J20" s="18">
        <v>2457.6779999999999</v>
      </c>
      <c r="K20" s="67">
        <v>24.824999999999999</v>
      </c>
      <c r="L20" s="28">
        <v>2</v>
      </c>
      <c r="M20" s="27">
        <v>117.55</v>
      </c>
      <c r="N20" s="25">
        <f>O20+S20+T20</f>
        <v>5303.8796000000002</v>
      </c>
      <c r="O20" s="25">
        <f>Q20+R20</f>
        <v>3211.0666000000001</v>
      </c>
      <c r="P20" s="25">
        <v>0</v>
      </c>
      <c r="Q20" s="25">
        <f>1796.752+1382.44352</f>
        <v>3179.1955200000002</v>
      </c>
      <c r="R20" s="25">
        <f>17.907+13.96408</f>
        <v>31.871079999999999</v>
      </c>
      <c r="S20" s="25">
        <v>884.78700000000003</v>
      </c>
      <c r="T20" s="25">
        <v>1208.0260000000001</v>
      </c>
      <c r="U20" s="26">
        <v>0</v>
      </c>
    </row>
    <row r="21" spans="1:21" s="23" customFormat="1" ht="15.75" customHeight="1" x14ac:dyDescent="0.25">
      <c r="A21" s="5" t="s">
        <v>4</v>
      </c>
      <c r="B21" s="28">
        <v>4</v>
      </c>
      <c r="C21" s="18">
        <f t="shared" ref="C21:C24" si="10">SUM(D21:F21)</f>
        <v>6684.6779999999999</v>
      </c>
      <c r="D21" s="25">
        <v>0</v>
      </c>
      <c r="E21" s="25">
        <v>6684.6779999999999</v>
      </c>
      <c r="F21" s="26">
        <v>0</v>
      </c>
      <c r="G21" s="28">
        <v>8</v>
      </c>
      <c r="H21" s="25">
        <v>12852.279</v>
      </c>
      <c r="I21" s="25">
        <v>376</v>
      </c>
      <c r="J21" s="25">
        <v>12476.279</v>
      </c>
      <c r="K21" s="66">
        <v>0</v>
      </c>
      <c r="L21" s="28">
        <v>8</v>
      </c>
      <c r="M21" s="27">
        <v>304.5</v>
      </c>
      <c r="N21" s="25">
        <v>12345.281000000001</v>
      </c>
      <c r="O21" s="25">
        <f>SUM(P21:R21)</f>
        <v>12345.281000000001</v>
      </c>
      <c r="P21" s="25">
        <v>376</v>
      </c>
      <c r="Q21" s="25">
        <v>11969.281000000001</v>
      </c>
      <c r="R21" s="25">
        <v>0</v>
      </c>
      <c r="S21" s="25">
        <v>0</v>
      </c>
      <c r="T21" s="25">
        <v>0</v>
      </c>
      <c r="U21" s="26">
        <v>0</v>
      </c>
    </row>
    <row r="22" spans="1:21" ht="26.25" customHeight="1" x14ac:dyDescent="0.25">
      <c r="A22" s="4" t="s">
        <v>36</v>
      </c>
      <c r="B22" s="30">
        <f>B7+B8+B9+B14+B17+B20+B21</f>
        <v>394</v>
      </c>
      <c r="C22" s="18">
        <f t="shared" si="10"/>
        <v>557045.70010000002</v>
      </c>
      <c r="D22" s="12">
        <f t="shared" ref="D22:F22" si="11">D7+D8+D9+D14+D17+D20+D21</f>
        <v>55892.784257482002</v>
      </c>
      <c r="E22" s="12">
        <f t="shared" si="11"/>
        <v>497765.59347051801</v>
      </c>
      <c r="F22" s="13">
        <f t="shared" si="11"/>
        <v>3387.3223719999996</v>
      </c>
      <c r="G22" s="49">
        <f t="shared" ref="G22:J22" si="12">G7+G8+G9+G14+G17+G20+G21</f>
        <v>62</v>
      </c>
      <c r="H22" s="12">
        <f t="shared" si="12"/>
        <v>109245.298</v>
      </c>
      <c r="I22" s="12">
        <f>I7+I8+I9+I14+I17+I20+I21</f>
        <v>14649.885409999999</v>
      </c>
      <c r="J22" s="12">
        <f t="shared" si="12"/>
        <v>94340.838808159999</v>
      </c>
      <c r="K22" s="68">
        <f>K7+K8+K9+K14+K17+K20+K21</f>
        <v>254.57378183999998</v>
      </c>
      <c r="L22" s="30">
        <f>L7+L8+L9+L14+L17+L20+L21</f>
        <v>43</v>
      </c>
      <c r="M22" s="11">
        <f>M7+M8+M9+M14+M17+M20+M21</f>
        <v>2365.5400000000004</v>
      </c>
      <c r="N22" s="12">
        <f>N7+N8+N9+N14+N17+N20+N21</f>
        <v>100139.52619999999</v>
      </c>
      <c r="O22" s="12">
        <f t="shared" ref="O22:U22" si="13">O7+O8+O9+O14+O17+O20+O21</f>
        <v>78469.6967</v>
      </c>
      <c r="P22" s="12">
        <f t="shared" si="13"/>
        <v>13803.208139999999</v>
      </c>
      <c r="Q22" s="12">
        <f t="shared" si="13"/>
        <v>64330.445880000007</v>
      </c>
      <c r="R22" s="12">
        <f t="shared" si="13"/>
        <v>336.04268000000002</v>
      </c>
      <c r="S22" s="12">
        <f t="shared" si="13"/>
        <v>15223.490300000001</v>
      </c>
      <c r="T22" s="12">
        <f t="shared" si="13"/>
        <v>6446.3392000000003</v>
      </c>
      <c r="U22" s="13">
        <f t="shared" si="13"/>
        <v>0</v>
      </c>
    </row>
    <row r="23" spans="1:21" s="23" customFormat="1" ht="12" customHeight="1" x14ac:dyDescent="0.25">
      <c r="A23" s="4" t="s">
        <v>27</v>
      </c>
      <c r="B23" s="15">
        <v>0</v>
      </c>
      <c r="C23" s="18">
        <f>SUM(D23:F23)</f>
        <v>0</v>
      </c>
      <c r="D23" s="12">
        <v>0</v>
      </c>
      <c r="E23" s="12">
        <v>0</v>
      </c>
      <c r="F23" s="13">
        <v>0</v>
      </c>
      <c r="G23" s="15">
        <v>0</v>
      </c>
      <c r="H23" s="12">
        <v>0</v>
      </c>
      <c r="I23" s="12">
        <v>0</v>
      </c>
      <c r="J23" s="12">
        <v>0</v>
      </c>
      <c r="K23" s="68">
        <v>0</v>
      </c>
      <c r="L23" s="15">
        <v>0</v>
      </c>
      <c r="M23" s="11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3">
        <v>0</v>
      </c>
    </row>
    <row r="24" spans="1:21" ht="17.25" customHeight="1" thickBot="1" x14ac:dyDescent="0.3">
      <c r="A24" s="6" t="s">
        <v>34</v>
      </c>
      <c r="B24" s="31">
        <f>B22+B23</f>
        <v>394</v>
      </c>
      <c r="C24" s="51">
        <f t="shared" si="10"/>
        <v>557045.70010000002</v>
      </c>
      <c r="D24" s="32">
        <f t="shared" ref="D24:F24" si="14">D22+D23</f>
        <v>55892.784257482002</v>
      </c>
      <c r="E24" s="32">
        <f t="shared" si="14"/>
        <v>497765.59347051801</v>
      </c>
      <c r="F24" s="33">
        <f t="shared" si="14"/>
        <v>3387.3223719999996</v>
      </c>
      <c r="G24" s="50">
        <f t="shared" ref="G24:K24" si="15">SUM(G22:G23)</f>
        <v>62</v>
      </c>
      <c r="H24" s="32">
        <f t="shared" si="15"/>
        <v>109245.298</v>
      </c>
      <c r="I24" s="32">
        <f>SUM(I22:I23)</f>
        <v>14649.885409999999</v>
      </c>
      <c r="J24" s="32">
        <f t="shared" si="15"/>
        <v>94340.838808159999</v>
      </c>
      <c r="K24" s="69">
        <f t="shared" si="15"/>
        <v>254.57378183999998</v>
      </c>
      <c r="L24" s="31">
        <f>L7+L8+L9+L14+L17+L20+L21+L23</f>
        <v>43</v>
      </c>
      <c r="M24" s="34">
        <f>M7+M8+M9+M14+M17+M20+M21+M23</f>
        <v>2365.5400000000004</v>
      </c>
      <c r="N24" s="32">
        <f>N7+N8+N9+N14+N17+N20+N21+N23</f>
        <v>100139.52619999999</v>
      </c>
      <c r="O24" s="32">
        <f t="shared" ref="O24:U24" si="16">O7+O8+O9+O14+O17+O20+O21+O23</f>
        <v>78469.6967</v>
      </c>
      <c r="P24" s="32">
        <f t="shared" si="16"/>
        <v>13803.208139999999</v>
      </c>
      <c r="Q24" s="32">
        <f t="shared" si="16"/>
        <v>64330.445880000007</v>
      </c>
      <c r="R24" s="32">
        <f t="shared" si="16"/>
        <v>336.04268000000002</v>
      </c>
      <c r="S24" s="32">
        <f t="shared" si="16"/>
        <v>15223.490300000001</v>
      </c>
      <c r="T24" s="32">
        <f t="shared" si="16"/>
        <v>6446.3392000000003</v>
      </c>
      <c r="U24" s="33">
        <f t="shared" si="16"/>
        <v>0</v>
      </c>
    </row>
    <row r="25" spans="1:21" ht="7.5" customHeight="1" x14ac:dyDescent="0.25">
      <c r="A25" s="35"/>
    </row>
    <row r="26" spans="1:21" ht="10.5" customHeight="1" x14ac:dyDescent="0.2">
      <c r="A26" s="36"/>
      <c r="B26" s="75" t="s">
        <v>22</v>
      </c>
      <c r="C26" s="75"/>
      <c r="D26" s="75"/>
      <c r="E26" s="37"/>
      <c r="F26" s="38"/>
      <c r="G26" s="37"/>
      <c r="H26" s="37"/>
      <c r="I26" s="75"/>
      <c r="J26" s="75"/>
      <c r="K26" s="37"/>
      <c r="L26" s="37"/>
      <c r="M26" s="37"/>
      <c r="N26" s="75" t="s">
        <v>38</v>
      </c>
      <c r="O26" s="75"/>
      <c r="P26" s="39">
        <v>29</v>
      </c>
      <c r="Q26" s="39" t="s">
        <v>44</v>
      </c>
      <c r="R26" s="39" t="s">
        <v>39</v>
      </c>
      <c r="S26" s="36"/>
    </row>
    <row r="27" spans="1:21" x14ac:dyDescent="0.2">
      <c r="A27" s="36"/>
      <c r="B27" s="93" t="s">
        <v>37</v>
      </c>
      <c r="C27" s="93"/>
      <c r="D27" s="93"/>
      <c r="E27" s="93"/>
      <c r="F27" s="93"/>
      <c r="G27" s="93"/>
      <c r="H27" s="94"/>
      <c r="I27" s="95" t="s">
        <v>33</v>
      </c>
      <c r="J27" s="95"/>
      <c r="K27" s="96"/>
      <c r="L27" s="96"/>
      <c r="M27" s="96"/>
      <c r="N27" s="97" t="s">
        <v>23</v>
      </c>
      <c r="O27" s="97"/>
      <c r="P27" s="39" t="s">
        <v>21</v>
      </c>
      <c r="Q27" s="39"/>
      <c r="R27" s="39"/>
      <c r="S27" s="36"/>
    </row>
    <row r="28" spans="1:21" ht="7.5" customHeight="1" x14ac:dyDescent="0.2">
      <c r="A28" s="36"/>
      <c r="B28" s="73"/>
      <c r="C28" s="73"/>
      <c r="D28" s="73"/>
      <c r="E28" s="73"/>
      <c r="F28" s="73"/>
      <c r="G28" s="73"/>
      <c r="H28" s="37"/>
      <c r="I28" s="92"/>
      <c r="J28" s="92"/>
      <c r="K28" s="40"/>
      <c r="L28" s="40"/>
      <c r="M28" s="40"/>
      <c r="N28" s="72"/>
      <c r="O28" s="72"/>
      <c r="P28" s="39"/>
      <c r="Q28" s="39"/>
      <c r="R28" s="39"/>
      <c r="S28" s="36"/>
    </row>
    <row r="29" spans="1:21" x14ac:dyDescent="0.2">
      <c r="A29" s="36"/>
      <c r="B29" s="75" t="s">
        <v>46</v>
      </c>
      <c r="C29" s="75"/>
      <c r="D29" s="75"/>
      <c r="E29" s="37"/>
      <c r="F29" s="38"/>
      <c r="G29" s="37"/>
      <c r="H29" s="37"/>
      <c r="I29" s="75"/>
      <c r="J29" s="75"/>
      <c r="K29" s="37"/>
      <c r="L29" s="37"/>
      <c r="M29" s="37"/>
      <c r="N29" s="75" t="s">
        <v>47</v>
      </c>
      <c r="O29" s="75"/>
      <c r="P29" s="39">
        <v>29</v>
      </c>
      <c r="Q29" s="39" t="s">
        <v>44</v>
      </c>
      <c r="R29" s="39" t="s">
        <v>39</v>
      </c>
      <c r="S29" s="36"/>
    </row>
    <row r="30" spans="1:21" ht="13.5" customHeight="1" x14ac:dyDescent="0.25">
      <c r="I30" s="95" t="s">
        <v>33</v>
      </c>
      <c r="J30" s="95"/>
      <c r="K30" s="98"/>
      <c r="L30" s="98"/>
      <c r="M30" s="98"/>
      <c r="N30" s="97" t="s">
        <v>23</v>
      </c>
      <c r="O30" s="97"/>
    </row>
    <row r="31" spans="1:21" ht="20.25" customHeight="1" x14ac:dyDescent="0.2">
      <c r="B31" s="74" t="s">
        <v>24</v>
      </c>
      <c r="C31" s="74"/>
      <c r="D31" s="74"/>
      <c r="E31" s="74"/>
      <c r="F31" s="74"/>
      <c r="G31" s="74"/>
      <c r="I31" s="75"/>
      <c r="J31" s="75"/>
      <c r="N31" s="83" t="s">
        <v>25</v>
      </c>
      <c r="O31" s="83"/>
      <c r="P31" s="39">
        <v>29</v>
      </c>
      <c r="Q31" s="39" t="s">
        <v>44</v>
      </c>
      <c r="R31" s="39" t="s">
        <v>39</v>
      </c>
      <c r="S31" s="36"/>
    </row>
    <row r="32" spans="1:21" x14ac:dyDescent="0.25">
      <c r="I32" s="95" t="s">
        <v>33</v>
      </c>
      <c r="J32" s="95"/>
      <c r="K32" s="98"/>
      <c r="L32" s="98"/>
      <c r="M32" s="98"/>
      <c r="N32" s="99" t="s">
        <v>23</v>
      </c>
      <c r="O32" s="99"/>
    </row>
  </sheetData>
  <mergeCells count="39">
    <mergeCell ref="N32:O32"/>
    <mergeCell ref="I26:J26"/>
    <mergeCell ref="I31:J31"/>
    <mergeCell ref="I27:J27"/>
    <mergeCell ref="I32:J32"/>
    <mergeCell ref="I29:J29"/>
    <mergeCell ref="N29:O29"/>
    <mergeCell ref="I30:J30"/>
    <mergeCell ref="N30:O30"/>
    <mergeCell ref="A1:U1"/>
    <mergeCell ref="H3:H5"/>
    <mergeCell ref="I4:I5"/>
    <mergeCell ref="J4:J5"/>
    <mergeCell ref="K4:K5"/>
    <mergeCell ref="L3:N4"/>
    <mergeCell ref="O4:O5"/>
    <mergeCell ref="S3:U3"/>
    <mergeCell ref="S4:U4"/>
    <mergeCell ref="A2:A5"/>
    <mergeCell ref="B3:B5"/>
    <mergeCell ref="C3:C5"/>
    <mergeCell ref="D4:D5"/>
    <mergeCell ref="E4:E5"/>
    <mergeCell ref="G2:K2"/>
    <mergeCell ref="B31:G31"/>
    <mergeCell ref="N26:O26"/>
    <mergeCell ref="L2:U2"/>
    <mergeCell ref="B2:F2"/>
    <mergeCell ref="P4:R4"/>
    <mergeCell ref="O3:R3"/>
    <mergeCell ref="G3:G5"/>
    <mergeCell ref="D3:F3"/>
    <mergeCell ref="I3:K3"/>
    <mergeCell ref="F4:F5"/>
    <mergeCell ref="N27:O27"/>
    <mergeCell ref="N31:O31"/>
    <mergeCell ref="B27:G27"/>
    <mergeCell ref="B26:D26"/>
    <mergeCell ref="B29:D29"/>
  </mergeCells>
  <pageMargins left="0.23622047244094491" right="0.23622047244094491" top="0.35433070866141736" bottom="0.35433070866141736" header="0.31496062992125984" footer="0.31496062992125984"/>
  <pageSetup paperSize="9" scale="61" fitToHeight="0" orientation="landscape" r:id="rId1"/>
  <ignoredErrors>
    <ignoredError sqref="C20 F14:G14 I14:K14 C21 C23 O21" formulaRange="1"/>
    <ignoredError sqref="H14 C22" formula="1" formulaRange="1"/>
    <ignoredError sqref="H17 C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specjil</dc:creator>
  <cp:lastModifiedBy>specjil</cp:lastModifiedBy>
  <cp:lastPrinted>2019-01-10T06:32:38Z</cp:lastPrinted>
  <dcterms:created xsi:type="dcterms:W3CDTF">2014-11-05T12:55:36Z</dcterms:created>
  <dcterms:modified xsi:type="dcterms:W3CDTF">2019-01-10T06:34:27Z</dcterms:modified>
</cp:coreProperties>
</file>